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nellcapitalcom.sharepoint.com/sites/CCG/Shared Documents/Valuewalk Contributions/Dark Side of Rising Stock Market/"/>
    </mc:Choice>
  </mc:AlternateContent>
  <xr:revisionPtr revIDLastSave="6" documentId="13_ncr:1_{0BFBCFF4-16F6-489E-89FB-B8B706B3BFF7}" xr6:coauthVersionLast="46" xr6:coauthVersionMax="46" xr10:uidLastSave="{A59AC02D-B59B-49E3-84F7-737CC6E4C553}"/>
  <bookViews>
    <workbookView xWindow="4692" yWindow="216" windowWidth="23808" windowHeight="24876" xr2:uid="{99CAA453-4D62-40BD-8ED5-7A4F50FD60C9}"/>
  </bookViews>
  <sheets>
    <sheet name="Analysis" sheetId="4" r:id="rId1"/>
    <sheet name="Analysis Plot" sheetId="5" r:id="rId2"/>
    <sheet name="Price char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AS3" i="4"/>
  <c r="AR3" i="4"/>
  <c r="AQ3" i="4"/>
  <c r="E36" i="4"/>
  <c r="E37" i="4" s="1"/>
  <c r="E38" i="4" s="1"/>
  <c r="E39" i="4" s="1"/>
  <c r="E40" i="4" s="1"/>
  <c r="E41" i="4" s="1"/>
  <c r="E42" i="4" s="1"/>
  <c r="F23" i="4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B7" i="4"/>
  <c r="B8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D6" i="4"/>
  <c r="D7" i="4" s="1"/>
  <c r="C6" i="4"/>
  <c r="A6" i="4"/>
  <c r="P3" i="4"/>
  <c r="S3" i="4" s="1"/>
  <c r="V3" i="4" s="1"/>
  <c r="Y3" i="4" s="1"/>
  <c r="AB3" i="4" s="1"/>
  <c r="AE3" i="4" s="1"/>
  <c r="AH3" i="4" s="1"/>
  <c r="AK3" i="4" s="1"/>
  <c r="AN3" i="4" s="1"/>
  <c r="O3" i="4"/>
  <c r="R3" i="4" s="1"/>
  <c r="U3" i="4" s="1"/>
  <c r="X3" i="4" s="1"/>
  <c r="AA3" i="4" s="1"/>
  <c r="AD3" i="4" s="1"/>
  <c r="AG3" i="4" s="1"/>
  <c r="AJ3" i="4" s="1"/>
  <c r="AM3" i="4" s="1"/>
  <c r="AP3" i="4" s="1"/>
  <c r="N3" i="4"/>
  <c r="Q3" i="4" s="1"/>
  <c r="T3" i="4" s="1"/>
  <c r="W3" i="4" s="1"/>
  <c r="Z3" i="4" s="1"/>
  <c r="AC3" i="4" s="1"/>
  <c r="AF3" i="4" s="1"/>
  <c r="AI3" i="4" s="1"/>
  <c r="AL3" i="4" s="1"/>
  <c r="AO3" i="4" s="1"/>
  <c r="M3" i="4"/>
  <c r="L3" i="4"/>
  <c r="K3" i="4"/>
  <c r="J3" i="4"/>
  <c r="I3" i="4"/>
  <c r="H3" i="4"/>
  <c r="G3" i="4"/>
  <c r="G1" i="4"/>
  <c r="E6" i="4" l="1"/>
  <c r="F6" i="4" s="1"/>
  <c r="C7" i="4"/>
  <c r="G7" i="4"/>
  <c r="H7" i="4" s="1"/>
  <c r="B9" i="4"/>
  <c r="C8" i="4"/>
  <c r="D8" i="4"/>
  <c r="E7" i="4" l="1"/>
  <c r="F7" i="4" s="1"/>
  <c r="I7" i="4"/>
  <c r="H8" i="4"/>
  <c r="I8" i="4" s="1"/>
  <c r="D9" i="4"/>
  <c r="G8" i="4"/>
  <c r="J8" i="4" s="1"/>
  <c r="K8" i="4" s="1"/>
  <c r="C9" i="4"/>
  <c r="B10" i="4"/>
  <c r="E8" i="4" l="1"/>
  <c r="E9" i="4" s="1"/>
  <c r="H9" i="4"/>
  <c r="I9" i="4" s="1"/>
  <c r="B11" i="4"/>
  <c r="C10" i="4"/>
  <c r="L8" i="4"/>
  <c r="D10" i="4"/>
  <c r="G9" i="4"/>
  <c r="J9" i="4" s="1"/>
  <c r="M9" i="4" s="1"/>
  <c r="N9" i="4" s="1"/>
  <c r="F8" i="4" l="1"/>
  <c r="K9" i="4"/>
  <c r="E10" i="4"/>
  <c r="F9" i="4"/>
  <c r="O9" i="4"/>
  <c r="D11" i="4"/>
  <c r="G10" i="4"/>
  <c r="J10" i="4" s="1"/>
  <c r="M10" i="4" s="1"/>
  <c r="P10" i="4" s="1"/>
  <c r="Q10" i="4" s="1"/>
  <c r="H10" i="4"/>
  <c r="B12" i="4"/>
  <c r="C11" i="4"/>
  <c r="B13" i="4" l="1"/>
  <c r="C12" i="4"/>
  <c r="D12" i="4"/>
  <c r="G11" i="4"/>
  <c r="J11" i="4" s="1"/>
  <c r="M11" i="4" s="1"/>
  <c r="P11" i="4" s="1"/>
  <c r="S11" i="4" s="1"/>
  <c r="T11" i="4" s="1"/>
  <c r="H11" i="4"/>
  <c r="I10" i="4"/>
  <c r="N10" i="4"/>
  <c r="R10" i="4"/>
  <c r="F10" i="4"/>
  <c r="E11" i="4"/>
  <c r="L9" i="4"/>
  <c r="K10" i="4"/>
  <c r="Q11" i="4" l="1"/>
  <c r="R11" i="4" s="1"/>
  <c r="C13" i="4"/>
  <c r="B14" i="4"/>
  <c r="E12" i="4"/>
  <c r="F11" i="4"/>
  <c r="O10" i="4"/>
  <c r="N11" i="4"/>
  <c r="D13" i="4"/>
  <c r="G12" i="4"/>
  <c r="J12" i="4" s="1"/>
  <c r="M12" i="4" s="1"/>
  <c r="P12" i="4" s="1"/>
  <c r="S12" i="4" s="1"/>
  <c r="V12" i="4" s="1"/>
  <c r="W12" i="4" s="1"/>
  <c r="K11" i="4"/>
  <c r="L10" i="4"/>
  <c r="H12" i="4"/>
  <c r="I11" i="4"/>
  <c r="U11" i="4"/>
  <c r="G13" i="4" l="1"/>
  <c r="J13" i="4" s="1"/>
  <c r="M13" i="4" s="1"/>
  <c r="P13" i="4" s="1"/>
  <c r="S13" i="4" s="1"/>
  <c r="V13" i="4" s="1"/>
  <c r="Y13" i="4" s="1"/>
  <c r="Z13" i="4" s="1"/>
  <c r="D14" i="4"/>
  <c r="X12" i="4"/>
  <c r="N12" i="4"/>
  <c r="O11" i="4"/>
  <c r="I12" i="4"/>
  <c r="H13" i="4"/>
  <c r="K12" i="4"/>
  <c r="L11" i="4"/>
  <c r="E13" i="4"/>
  <c r="F12" i="4"/>
  <c r="T12" i="4"/>
  <c r="C14" i="4"/>
  <c r="B15" i="4"/>
  <c r="Q12" i="4"/>
  <c r="G14" i="4" l="1"/>
  <c r="J14" i="4" s="1"/>
  <c r="M14" i="4" s="1"/>
  <c r="P14" i="4" s="1"/>
  <c r="S14" i="4" s="1"/>
  <c r="V14" i="4" s="1"/>
  <c r="Y14" i="4" s="1"/>
  <c r="AB14" i="4" s="1"/>
  <c r="AC14" i="4" s="1"/>
  <c r="D15" i="4"/>
  <c r="L12" i="4"/>
  <c r="K13" i="4"/>
  <c r="O12" i="4"/>
  <c r="N13" i="4"/>
  <c r="Q13" i="4"/>
  <c r="R12" i="4"/>
  <c r="F13" i="4"/>
  <c r="E14" i="4"/>
  <c r="H14" i="4"/>
  <c r="I13" i="4"/>
  <c r="W13" i="4"/>
  <c r="B16" i="4"/>
  <c r="C15" i="4"/>
  <c r="AA13" i="4"/>
  <c r="T13" i="4"/>
  <c r="U12" i="4"/>
  <c r="Z14" i="4" l="1"/>
  <c r="AA14" i="4" s="1"/>
  <c r="B17" i="4"/>
  <c r="C16" i="4"/>
  <c r="I14" i="4"/>
  <c r="H15" i="4"/>
  <c r="E15" i="4"/>
  <c r="F14" i="4"/>
  <c r="R13" i="4"/>
  <c r="Q14" i="4"/>
  <c r="O13" i="4"/>
  <c r="N14" i="4"/>
  <c r="W14" i="4"/>
  <c r="X13" i="4"/>
  <c r="K14" i="4"/>
  <c r="L13" i="4"/>
  <c r="U13" i="4"/>
  <c r="T14" i="4"/>
  <c r="G15" i="4"/>
  <c r="J15" i="4" s="1"/>
  <c r="M15" i="4" s="1"/>
  <c r="P15" i="4" s="1"/>
  <c r="S15" i="4" s="1"/>
  <c r="V15" i="4" s="1"/>
  <c r="Y15" i="4" s="1"/>
  <c r="AB15" i="4" s="1"/>
  <c r="AE15" i="4" s="1"/>
  <c r="AF15" i="4" s="1"/>
  <c r="D16" i="4"/>
  <c r="AD14" i="4"/>
  <c r="AC15" i="4" l="1"/>
  <c r="AD15" i="4" s="1"/>
  <c r="X14" i="4"/>
  <c r="W15" i="4"/>
  <c r="L14" i="4"/>
  <c r="K15" i="4"/>
  <c r="Z15" i="4"/>
  <c r="N15" i="4"/>
  <c r="O14" i="4"/>
  <c r="R14" i="4"/>
  <c r="Q15" i="4"/>
  <c r="D17" i="4"/>
  <c r="G16" i="4"/>
  <c r="J16" i="4" s="1"/>
  <c r="M16" i="4" s="1"/>
  <c r="P16" i="4" s="1"/>
  <c r="S16" i="4" s="1"/>
  <c r="V16" i="4" s="1"/>
  <c r="Y16" i="4" s="1"/>
  <c r="AB16" i="4" s="1"/>
  <c r="AE16" i="4" s="1"/>
  <c r="AH16" i="4" s="1"/>
  <c r="AI16" i="4" s="1"/>
  <c r="AG15" i="4"/>
  <c r="E16" i="4"/>
  <c r="F15" i="4"/>
  <c r="H16" i="4"/>
  <c r="I15" i="4"/>
  <c r="U14" i="4"/>
  <c r="T15" i="4"/>
  <c r="B18" i="4"/>
  <c r="C17" i="4"/>
  <c r="B19" i="4" l="1"/>
  <c r="C18" i="4"/>
  <c r="AJ16" i="4"/>
  <c r="G17" i="4"/>
  <c r="J17" i="4" s="1"/>
  <c r="M17" i="4" s="1"/>
  <c r="P17" i="4" s="1"/>
  <c r="S17" i="4" s="1"/>
  <c r="V17" i="4" s="1"/>
  <c r="Y17" i="4" s="1"/>
  <c r="AB17" i="4" s="1"/>
  <c r="AE17" i="4" s="1"/>
  <c r="AH17" i="4" s="1"/>
  <c r="AK17" i="4" s="1"/>
  <c r="AL17" i="4" s="1"/>
  <c r="D18" i="4"/>
  <c r="G18" i="4" s="1"/>
  <c r="N16" i="4"/>
  <c r="O15" i="4"/>
  <c r="AC16" i="4"/>
  <c r="Z16" i="4"/>
  <c r="AA15" i="4"/>
  <c r="AF16" i="4"/>
  <c r="T16" i="4"/>
  <c r="U15" i="4"/>
  <c r="Q16" i="4"/>
  <c r="R15" i="4"/>
  <c r="H17" i="4"/>
  <c r="I16" i="4"/>
  <c r="K16" i="4"/>
  <c r="L15" i="4"/>
  <c r="E17" i="4"/>
  <c r="F16" i="4"/>
  <c r="X15" i="4"/>
  <c r="W16" i="4"/>
  <c r="F19" i="4" l="1"/>
  <c r="J18" i="4"/>
  <c r="I19" i="4"/>
  <c r="T17" i="4"/>
  <c r="U16" i="4"/>
  <c r="W17" i="4"/>
  <c r="X16" i="4"/>
  <c r="AF17" i="4"/>
  <c r="AG16" i="4"/>
  <c r="AA16" i="4"/>
  <c r="Z17" i="4"/>
  <c r="AC17" i="4"/>
  <c r="AD16" i="4"/>
  <c r="F17" i="4"/>
  <c r="E18" i="4"/>
  <c r="N17" i="4"/>
  <c r="O16" i="4"/>
  <c r="L16" i="4"/>
  <c r="K17" i="4"/>
  <c r="AM17" i="4"/>
  <c r="I17" i="4"/>
  <c r="H18" i="4"/>
  <c r="AI17" i="4"/>
  <c r="Q17" i="4"/>
  <c r="R16" i="4"/>
  <c r="F18" i="4" l="1"/>
  <c r="F4" i="4" s="1"/>
  <c r="I18" i="4"/>
  <c r="I4" i="4" s="1"/>
  <c r="C23" i="4" s="1"/>
  <c r="M18" i="4"/>
  <c r="N18" i="4" s="1"/>
  <c r="L19" i="4"/>
  <c r="AA17" i="4"/>
  <c r="R17" i="4"/>
  <c r="AG17" i="4"/>
  <c r="O17" i="4"/>
  <c r="AD17" i="4"/>
  <c r="AJ17" i="4"/>
  <c r="X17" i="4"/>
  <c r="K18" i="4"/>
  <c r="L17" i="4"/>
  <c r="U17" i="4"/>
  <c r="B22" i="4" l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C22" i="4"/>
  <c r="E23" i="4" s="1"/>
  <c r="L18" i="4"/>
  <c r="L4" i="4" s="1"/>
  <c r="C24" i="4" s="1"/>
  <c r="E24" i="4" s="1"/>
  <c r="P18" i="4"/>
  <c r="O19" i="4"/>
  <c r="O18" i="4" s="1"/>
  <c r="O4" i="4" s="1"/>
  <c r="C25" i="4" s="1"/>
  <c r="S18" i="4" l="1"/>
  <c r="R19" i="4"/>
  <c r="Q18" i="4"/>
  <c r="E25" i="4"/>
  <c r="R18" i="4" l="1"/>
  <c r="R4" i="4" s="1"/>
  <c r="C26" i="4" s="1"/>
  <c r="E26" i="4" s="1"/>
  <c r="V18" i="4"/>
  <c r="U19" i="4"/>
  <c r="T18" i="4"/>
  <c r="U18" i="4" l="1"/>
  <c r="U4" i="4" s="1"/>
  <c r="C27" i="4" s="1"/>
  <c r="E27" i="4" s="1"/>
  <c r="Y18" i="4"/>
  <c r="X19" i="4"/>
  <c r="W18" i="4"/>
  <c r="X18" i="4" l="1"/>
  <c r="X4" i="4" s="1"/>
  <c r="C28" i="4" s="1"/>
  <c r="E28" i="4" s="1"/>
  <c r="AB18" i="4"/>
  <c r="AA19" i="4"/>
  <c r="Z18" i="4"/>
  <c r="AA18" i="4" l="1"/>
  <c r="AA4" i="4" s="1"/>
  <c r="C29" i="4" s="1"/>
  <c r="E29" i="4" s="1"/>
  <c r="AE18" i="4"/>
  <c r="AD19" i="4"/>
  <c r="AC18" i="4"/>
  <c r="AD18" i="4" l="1"/>
  <c r="AD4" i="4" s="1"/>
  <c r="C30" i="4" s="1"/>
  <c r="E30" i="4" s="1"/>
  <c r="AH18" i="4"/>
  <c r="AG19" i="4"/>
  <c r="AF18" i="4"/>
  <c r="AK18" i="4" l="1"/>
  <c r="AJ19" i="4"/>
  <c r="AI18" i="4"/>
  <c r="AG18" i="4"/>
  <c r="AG4" i="4" s="1"/>
  <c r="C31" i="4" s="1"/>
  <c r="E31" i="4" s="1"/>
  <c r="AJ18" i="4" l="1"/>
  <c r="AJ4" i="4" s="1"/>
  <c r="C32" i="4" s="1"/>
  <c r="E32" i="4" s="1"/>
  <c r="AN18" i="4"/>
  <c r="AQ18" i="4" s="1"/>
  <c r="AS19" i="4" s="1"/>
  <c r="AS18" i="4" s="1"/>
  <c r="AS4" i="4" s="1"/>
  <c r="AM19" i="4"/>
  <c r="AL18" i="4"/>
  <c r="AM18" i="4" l="1"/>
  <c r="AM4" i="4" s="1"/>
  <c r="C33" i="4" s="1"/>
  <c r="E33" i="4" s="1"/>
  <c r="AO18" i="4"/>
  <c r="AP19" i="4"/>
  <c r="AP18" i="4" l="1"/>
  <c r="AP4" i="4" s="1"/>
  <c r="C34" i="4" s="1"/>
  <c r="C35" i="4" l="1"/>
  <c r="E35" i="4" s="1"/>
  <c r="E34" i="4"/>
  <c r="C36" i="4" l="1"/>
  <c r="C37" i="4" s="1"/>
  <c r="C38" i="4" s="1"/>
  <c r="C39" i="4" s="1"/>
  <c r="C40" i="4" s="1"/>
  <c r="C41" i="4" s="1"/>
  <c r="C42" i="4" s="1"/>
</calcChain>
</file>

<file path=xl/sharedStrings.xml><?xml version="1.0" encoding="utf-8"?>
<sst xmlns="http://schemas.openxmlformats.org/spreadsheetml/2006/main" count="10" uniqueCount="8">
  <si>
    <t>growth  rate</t>
  </si>
  <si>
    <t>Period</t>
  </si>
  <si>
    <t>Cash flow</t>
  </si>
  <si>
    <t>Drop</t>
  </si>
  <si>
    <t>CF to discount</t>
  </si>
  <si>
    <t>Price</t>
  </si>
  <si>
    <t>return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</si>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</sst>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%"/>
    <numFmt numFmtId="165" formatCode="0.000"/>
    <numFmt numFmtId="166" formatCode="0.0000"/>
    <numFmt numFmtId="167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10" fontId="0" fillId="0" borderId="0" xfId="2" applyNumberFormat="1" applyFont="1"/>
    <xf numFmtId="164" fontId="0" fillId="0" borderId="0" xfId="2" applyNumberFormat="1" applyFont="1"/>
    <xf numFmtId="165" fontId="0" fillId="0" borderId="0" xfId="0" applyNumberFormat="1"/>
    <xf numFmtId="166" fontId="0" fillId="0" borderId="0" xfId="0" applyNumberFormat="1"/>
    <xf numFmtId="43" fontId="0" fillId="0" borderId="0" xfId="0" applyNumberFormat="1"/>
    <xf numFmtId="167" fontId="0" fillId="0" borderId="0" xfId="0" applyNumberFormat="1"/>
    <xf numFmtId="166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2" fontId="0" fillId="0" borderId="0" xfId="0" applyNumberFormat="1"/>
    <xf numFmtId="165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165" fontId="0" fillId="0" borderId="0" xfId="2" applyNumberFormat="1" applyFont="1"/>
    <xf numFmtId="1" fontId="2" fillId="0" borderId="0" xfId="0" applyNumberFormat="1" applyFont="1" applyAlignment="1">
      <alignment horizontal="center"/>
    </xf>
    <xf numFmtId="2" fontId="0" fillId="0" borderId="0" xfId="1" applyNumberFormat="1" applyFont="1"/>
    <xf numFmtId="2" fontId="0" fillId="0" borderId="0" xfId="2" applyNumberFormat="1" applyFont="1"/>
    <xf numFmtId="2" fontId="0" fillId="0" borderId="0" xfId="0" applyNumberFormat="1" applyFont="1"/>
    <xf numFmtId="1" fontId="3" fillId="0" borderId="0" xfId="1" applyNumberFormat="1" applyFont="1" applyAlignment="1">
      <alignment horizontal="center"/>
    </xf>
    <xf numFmtId="43" fontId="3" fillId="0" borderId="0" xfId="1" applyFont="1"/>
    <xf numFmtId="167" fontId="4" fillId="0" borderId="0" xfId="0" applyNumberFormat="1" applyFont="1"/>
    <xf numFmtId="165" fontId="0" fillId="0" borderId="0" xfId="1" applyNumberFormat="1" applyFont="1"/>
    <xf numFmtId="166" fontId="3" fillId="0" borderId="0" xfId="0" applyNumberFormat="1" applyFont="1"/>
    <xf numFmtId="165" fontId="3" fillId="0" borderId="0" xfId="0" applyNumberFormat="1" applyFont="1"/>
    <xf numFmtId="10" fontId="3" fillId="0" borderId="0" xfId="2" applyNumberFormat="1" applyFont="1"/>
    <xf numFmtId="165" fontId="3" fillId="0" borderId="0" xfId="0" applyNumberFormat="1" applyFont="1" applyAlignment="1">
      <alignment horizontal="center"/>
    </xf>
    <xf numFmtId="10" fontId="0" fillId="0" borderId="0" xfId="0" applyNumberFormat="1"/>
    <xf numFmtId="167" fontId="0" fillId="0" borderId="0" xfId="1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167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10" fontId="2" fillId="0" borderId="0" xfId="2" applyNumberFormat="1" applyFont="1"/>
    <xf numFmtId="167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24A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Declining</a:t>
            </a:r>
            <a:r>
              <a:rPr lang="en-US" b="1" baseline="0">
                <a:solidFill>
                  <a:schemeClr val="tx1"/>
                </a:solidFill>
              </a:rPr>
              <a:t> Discount Rate and Stock Returns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Discount rate declines from 7 to 5%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Analysis!$E$23:$E$42</c:f>
              <c:numCache>
                <c:formatCode>0.00%</c:formatCode>
                <c:ptCount val="20"/>
                <c:pt idx="0">
                  <c:v>0.10517241379310446</c:v>
                </c:pt>
                <c:pt idx="1">
                  <c:v>0.10476190476190546</c:v>
                </c:pt>
                <c:pt idx="2">
                  <c:v>0.10444444444444506</c:v>
                </c:pt>
                <c:pt idx="3">
                  <c:v>0.1042307692307705</c:v>
                </c:pt>
                <c:pt idx="4">
                  <c:v>0.10413333333333412</c:v>
                </c:pt>
                <c:pt idx="5">
                  <c:v>0.1041666666666677</c:v>
                </c:pt>
                <c:pt idx="6">
                  <c:v>0.10434782608695785</c:v>
                </c:pt>
                <c:pt idx="7">
                  <c:v>0.10469696969697082</c:v>
                </c:pt>
                <c:pt idx="8">
                  <c:v>0.10523809523809641</c:v>
                </c:pt>
                <c:pt idx="9">
                  <c:v>0.1060000000000015</c:v>
                </c:pt>
                <c:pt idx="10">
                  <c:v>0.10701754385965052</c:v>
                </c:pt>
                <c:pt idx="11">
                  <c:v>0.10833333333333513</c:v>
                </c:pt>
                <c:pt idx="12">
                  <c:v>4.9999999999999677E-2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5-41B1-A83A-B808EF40B51A}"/>
            </c:ext>
          </c:extLst>
        </c:ser>
        <c:ser>
          <c:idx val="1"/>
          <c:order val="1"/>
          <c:tx>
            <c:v>Discount rate stays at 7%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Analysis!$F$23:$F$42</c:f>
              <c:numCache>
                <c:formatCode>0.00%</c:formatCode>
                <c:ptCount val="20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5-41B1-A83A-B808EF40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390240"/>
        <c:axId val="1107395232"/>
      </c:lineChart>
      <c:catAx>
        <c:axId val="1107390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395232"/>
        <c:crosses val="autoZero"/>
        <c:auto val="1"/>
        <c:lblAlgn val="ctr"/>
        <c:lblOffset val="100"/>
        <c:noMultiLvlLbl val="0"/>
      </c:catAx>
      <c:valAx>
        <c:axId val="1107395232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39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Declining</a:t>
            </a:r>
            <a:r>
              <a:rPr lang="en-US" b="1" baseline="0">
                <a:solidFill>
                  <a:schemeClr val="tx1"/>
                </a:solidFill>
              </a:rPr>
              <a:t> Discount Rate and </a:t>
            </a:r>
            <a:r>
              <a:rPr lang="en-US" b="1">
                <a:solidFill>
                  <a:schemeClr val="tx1"/>
                </a:solidFill>
              </a:rPr>
              <a:t>Stock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272208057890658E-2"/>
          <c:y val="9.1090909090909111E-2"/>
          <c:w val="0.9487397015229263"/>
          <c:h val="0.78956891752167324"/>
        </c:manualLayout>
      </c:layout>
      <c:lineChart>
        <c:grouping val="standard"/>
        <c:varyColors val="0"/>
        <c:ser>
          <c:idx val="0"/>
          <c:order val="0"/>
          <c:tx>
            <c:v>Discount rate stays at 7%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Analysis!$B$22:$B$42</c:f>
              <c:numCache>
                <c:formatCode>_(* #,##0.000_);_(* \(#,##0.000\);_(* "-"??_);_(@_)</c:formatCode>
                <c:ptCount val="21"/>
                <c:pt idx="0">
                  <c:v>99.999999999999886</c:v>
                </c:pt>
                <c:pt idx="1">
                  <c:v>101.99999999999989</c:v>
                </c:pt>
                <c:pt idx="2">
                  <c:v>104.03999999999989</c:v>
                </c:pt>
                <c:pt idx="3">
                  <c:v>106.12079999999989</c:v>
                </c:pt>
                <c:pt idx="4">
                  <c:v>108.24321599999989</c:v>
                </c:pt>
                <c:pt idx="5">
                  <c:v>110.4080803199999</c:v>
                </c:pt>
                <c:pt idx="6">
                  <c:v>112.61624192639989</c:v>
                </c:pt>
                <c:pt idx="7">
                  <c:v>114.86856676492789</c:v>
                </c:pt>
                <c:pt idx="8">
                  <c:v>117.16593810022646</c:v>
                </c:pt>
                <c:pt idx="9">
                  <c:v>119.50925686223098</c:v>
                </c:pt>
                <c:pt idx="10">
                  <c:v>121.89944199947561</c:v>
                </c:pt>
                <c:pt idx="11">
                  <c:v>124.33743083946513</c:v>
                </c:pt>
                <c:pt idx="12">
                  <c:v>126.82417945625443</c:v>
                </c:pt>
                <c:pt idx="13">
                  <c:v>129.36066304537951</c:v>
                </c:pt>
                <c:pt idx="14">
                  <c:v>131.9478763062871</c:v>
                </c:pt>
                <c:pt idx="15">
                  <c:v>134.58683383241285</c:v>
                </c:pt>
                <c:pt idx="16">
                  <c:v>137.2785705090611</c:v>
                </c:pt>
                <c:pt idx="17">
                  <c:v>140.02414191924231</c:v>
                </c:pt>
                <c:pt idx="18">
                  <c:v>142.82462475762716</c:v>
                </c:pt>
                <c:pt idx="19">
                  <c:v>145.6811172527797</c:v>
                </c:pt>
                <c:pt idx="20">
                  <c:v>148.59473959783529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8-4A3C-BA87-9DE1E0CB1E03}"/>
            </c:ext>
          </c:extLst>
        </c:ser>
        <c:ser>
          <c:idx val="1"/>
          <c:order val="1"/>
          <c:tx>
            <c:v>Discount rate declines from 7 to 5%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Analysis!$C$22:$C$42</c:f>
              <c:numCache>
                <c:formatCode>0.000</c:formatCode>
                <c:ptCount val="21"/>
                <c:pt idx="0">
                  <c:v>99.999999999999886</c:v>
                </c:pt>
                <c:pt idx="1">
                  <c:v>105.51724137931032</c:v>
                </c:pt>
                <c:pt idx="2">
                  <c:v>111.47142857142862</c:v>
                </c:pt>
                <c:pt idx="3">
                  <c:v>117.91200000000012</c:v>
                </c:pt>
                <c:pt idx="4">
                  <c:v>124.89601846153874</c:v>
                </c:pt>
                <c:pt idx="5">
                  <c:v>132.48969638400041</c:v>
                </c:pt>
                <c:pt idx="6">
                  <c:v>140.77030240800059</c:v>
                </c:pt>
                <c:pt idx="7">
                  <c:v>149.8285653455591</c:v>
                </c:pt>
                <c:pt idx="8">
                  <c:v>159.77173377303731</c:v>
                </c:pt>
                <c:pt idx="9">
                  <c:v>170.72750980318867</c:v>
                </c:pt>
                <c:pt idx="10">
                  <c:v>182.84916299921537</c:v>
                </c:pt>
                <c:pt idx="11">
                  <c:v>196.3222592202105</c:v>
                </c:pt>
                <c:pt idx="12">
                  <c:v>211.37363242709372</c:v>
                </c:pt>
                <c:pt idx="13">
                  <c:v>215.60110507563562</c:v>
                </c:pt>
                <c:pt idx="14">
                  <c:v>219.91312717714834</c:v>
                </c:pt>
                <c:pt idx="15">
                  <c:v>224.31138972069132</c:v>
                </c:pt>
                <c:pt idx="16">
                  <c:v>228.79761751510515</c:v>
                </c:pt>
                <c:pt idx="17">
                  <c:v>233.37356986540726</c:v>
                </c:pt>
                <c:pt idx="18">
                  <c:v>238.04104126271542</c:v>
                </c:pt>
                <c:pt idx="19">
                  <c:v>242.80186208796974</c:v>
                </c:pt>
                <c:pt idx="20">
                  <c:v>247.65789932972913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8-4A3C-BA87-9DE1E0CB1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903328"/>
        <c:axId val="1119903744"/>
      </c:lineChart>
      <c:catAx>
        <c:axId val="1119903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903744"/>
        <c:crosses val="autoZero"/>
        <c:auto val="1"/>
        <c:lblAlgn val="ctr"/>
        <c:lblOffset val="100"/>
        <c:noMultiLvlLbl val="0"/>
      </c:catAx>
      <c:valAx>
        <c:axId val="11199037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90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985328-BA8B-4D6D-8F70-2ABE48AB6569}">
  <sheetPr/>
  <sheetViews>
    <sheetView zoomScale="17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FC8D509-0DD5-41A7-AFCA-67E6B8E7FDEA}">
  <sheetPr/>
  <sheetViews>
    <sheetView zoomScale="1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424" cy="62797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9A2E53-DD37-474E-9390-F5E481042D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5424" cy="62797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18B585-60FC-4C42-9184-E7820F21EF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D527-BA99-41FF-A2B8-C87BA2B8BA6A}">
  <dimension ref="A1:AS330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2" sqref="B2"/>
    </sheetView>
  </sheetViews>
  <sheetFormatPr defaultColWidth="14.88671875" defaultRowHeight="14.4" x14ac:dyDescent="0.3"/>
  <cols>
    <col min="1" max="1" width="14.88671875" style="1"/>
    <col min="2" max="2" width="10.77734375" style="2" customWidth="1"/>
    <col min="3" max="3" width="14.88671875" style="2"/>
    <col min="4" max="4" width="9.6640625" style="6" customWidth="1"/>
    <col min="5" max="5" width="9.6640625" style="4" customWidth="1"/>
    <col min="6" max="6" width="9.6640625" style="5" customWidth="1"/>
    <col min="7" max="7" width="9.6640625" customWidth="1"/>
    <col min="8" max="8" width="9.6640625" style="5" customWidth="1"/>
    <col min="9" max="9" width="9.6640625" style="3" customWidth="1"/>
    <col min="10" max="12" width="9.6640625" customWidth="1"/>
    <col min="13" max="31" width="9" customWidth="1"/>
    <col min="32" max="42" width="9.5546875" customWidth="1"/>
  </cols>
  <sheetData>
    <row r="1" spans="1:45" s="3" customFormat="1" x14ac:dyDescent="0.3">
      <c r="A1" s="14" t="s">
        <v>0</v>
      </c>
      <c r="B1" s="3">
        <v>0.02</v>
      </c>
      <c r="C1" s="3" t="s">
        <v>7</v>
      </c>
      <c r="D1" s="3">
        <v>7.0000000000000007E-2</v>
      </c>
      <c r="E1" s="3" t="s">
        <v>3</v>
      </c>
      <c r="F1" s="3">
        <v>0.02</v>
      </c>
      <c r="G1" s="3">
        <f>F1/12</f>
        <v>1.6666666666666668E-3</v>
      </c>
    </row>
    <row r="3" spans="1:45" s="15" customFormat="1" x14ac:dyDescent="0.3">
      <c r="A3" s="15" t="s">
        <v>1</v>
      </c>
      <c r="B3" s="16" t="s">
        <v>2</v>
      </c>
      <c r="C3" s="23" t="s">
        <v>4</v>
      </c>
      <c r="D3" s="15">
        <v>1</v>
      </c>
      <c r="E3" s="17">
        <v>1</v>
      </c>
      <c r="F3" s="15">
        <v>1</v>
      </c>
      <c r="G3" s="15">
        <f t="shared" ref="G3:AS3" si="0">D3+1</f>
        <v>2</v>
      </c>
      <c r="H3" s="15">
        <f t="shared" si="0"/>
        <v>2</v>
      </c>
      <c r="I3" s="15">
        <f t="shared" si="0"/>
        <v>2</v>
      </c>
      <c r="J3" s="15">
        <f t="shared" si="0"/>
        <v>3</v>
      </c>
      <c r="K3" s="15">
        <f t="shared" si="0"/>
        <v>3</v>
      </c>
      <c r="L3" s="15">
        <f t="shared" si="0"/>
        <v>3</v>
      </c>
      <c r="M3" s="15">
        <f t="shared" si="0"/>
        <v>4</v>
      </c>
      <c r="N3" s="15">
        <f t="shared" si="0"/>
        <v>4</v>
      </c>
      <c r="O3" s="15">
        <f t="shared" si="0"/>
        <v>4</v>
      </c>
      <c r="P3" s="15">
        <f t="shared" si="0"/>
        <v>5</v>
      </c>
      <c r="Q3" s="15">
        <f t="shared" si="0"/>
        <v>5</v>
      </c>
      <c r="R3" s="15">
        <f t="shared" si="0"/>
        <v>5</v>
      </c>
      <c r="S3" s="15">
        <f t="shared" si="0"/>
        <v>6</v>
      </c>
      <c r="T3" s="15">
        <f t="shared" si="0"/>
        <v>6</v>
      </c>
      <c r="U3" s="15">
        <f t="shared" si="0"/>
        <v>6</v>
      </c>
      <c r="V3" s="15">
        <f t="shared" si="0"/>
        <v>7</v>
      </c>
      <c r="W3" s="15">
        <f t="shared" si="0"/>
        <v>7</v>
      </c>
      <c r="X3" s="15">
        <f t="shared" si="0"/>
        <v>7</v>
      </c>
      <c r="Y3" s="15">
        <f t="shared" si="0"/>
        <v>8</v>
      </c>
      <c r="Z3" s="15">
        <f t="shared" si="0"/>
        <v>8</v>
      </c>
      <c r="AA3" s="15">
        <f t="shared" si="0"/>
        <v>8</v>
      </c>
      <c r="AB3" s="15">
        <f t="shared" si="0"/>
        <v>9</v>
      </c>
      <c r="AC3" s="15">
        <f t="shared" si="0"/>
        <v>9</v>
      </c>
      <c r="AD3" s="15">
        <f t="shared" si="0"/>
        <v>9</v>
      </c>
      <c r="AE3" s="15">
        <f t="shared" si="0"/>
        <v>10</v>
      </c>
      <c r="AF3" s="15">
        <f t="shared" si="0"/>
        <v>10</v>
      </c>
      <c r="AG3" s="15">
        <f t="shared" si="0"/>
        <v>10</v>
      </c>
      <c r="AH3" s="15">
        <f t="shared" si="0"/>
        <v>11</v>
      </c>
      <c r="AI3" s="15">
        <f t="shared" si="0"/>
        <v>11</v>
      </c>
      <c r="AJ3" s="15">
        <f t="shared" si="0"/>
        <v>11</v>
      </c>
      <c r="AK3" s="15">
        <f t="shared" si="0"/>
        <v>12</v>
      </c>
      <c r="AL3" s="15">
        <f t="shared" si="0"/>
        <v>12</v>
      </c>
      <c r="AM3" s="15">
        <f t="shared" si="0"/>
        <v>12</v>
      </c>
      <c r="AN3" s="15">
        <f t="shared" si="0"/>
        <v>13</v>
      </c>
      <c r="AO3" s="15">
        <f t="shared" si="0"/>
        <v>13</v>
      </c>
      <c r="AP3" s="15">
        <f t="shared" si="0"/>
        <v>13</v>
      </c>
      <c r="AQ3" s="15">
        <f t="shared" si="0"/>
        <v>14</v>
      </c>
      <c r="AR3" s="15">
        <f t="shared" si="0"/>
        <v>14</v>
      </c>
      <c r="AS3" s="15">
        <f t="shared" si="0"/>
        <v>14</v>
      </c>
    </row>
    <row r="4" spans="1:45" s="15" customFormat="1" x14ac:dyDescent="0.3">
      <c r="B4" s="16"/>
      <c r="C4" s="23"/>
      <c r="E4" s="17"/>
      <c r="F4" s="13">
        <f>SUM(F6:F18)</f>
        <v>99.999999999999886</v>
      </c>
      <c r="H4" s="17"/>
      <c r="I4" s="13">
        <f>SUM(I6:I18)</f>
        <v>105.51724137931032</v>
      </c>
      <c r="K4" s="17"/>
      <c r="L4" s="13">
        <f>SUM(L6:L18)</f>
        <v>111.47142857142862</v>
      </c>
      <c r="N4" s="17"/>
      <c r="O4" s="13">
        <f>SUM(O6:O18)</f>
        <v>117.91200000000012</v>
      </c>
      <c r="P4" s="14"/>
      <c r="Q4" s="14"/>
      <c r="R4" s="13">
        <f>SUM(R6:R18)</f>
        <v>124.89601846153874</v>
      </c>
      <c r="S4" s="14"/>
      <c r="U4" s="13">
        <f>SUM(U6:U18)</f>
        <v>132.48969638400041</v>
      </c>
      <c r="X4" s="13">
        <f>SUM(X6:X18)</f>
        <v>140.77030240800059</v>
      </c>
      <c r="AA4" s="13">
        <f>SUM(AA6:AA18)</f>
        <v>149.8285653455591</v>
      </c>
      <c r="AD4" s="13">
        <f>SUM(AD6:AD18)</f>
        <v>159.77173377303731</v>
      </c>
      <c r="AG4" s="13">
        <f>SUM(AG6:AG18)</f>
        <v>170.72750980318867</v>
      </c>
      <c r="AJ4" s="13">
        <f>SUM(AJ6:AJ18)</f>
        <v>182.84916299921537</v>
      </c>
      <c r="AM4" s="30">
        <f>SUM(AM6:AM18)</f>
        <v>196.3222592202105</v>
      </c>
      <c r="AP4" s="13">
        <f>SUM(AP6:AP18)</f>
        <v>211.37363242709372</v>
      </c>
      <c r="AS4" s="13">
        <f>SUM(AS6:AS18)</f>
        <v>215.60110507563559</v>
      </c>
    </row>
    <row r="5" spans="1:45" x14ac:dyDescent="0.3">
      <c r="A5" s="1">
        <v>1</v>
      </c>
      <c r="C5" s="24"/>
      <c r="G5" s="6"/>
      <c r="H5" s="4"/>
      <c r="I5" s="5"/>
      <c r="J5" s="6"/>
      <c r="K5" s="4"/>
      <c r="L5" s="5"/>
      <c r="M5" s="6"/>
      <c r="N5" s="4"/>
      <c r="O5" s="5"/>
      <c r="P5" s="5"/>
      <c r="Q5" s="5"/>
      <c r="R5" s="5"/>
      <c r="S5" s="5"/>
    </row>
    <row r="6" spans="1:45" x14ac:dyDescent="0.3">
      <c r="A6" s="1">
        <f t="shared" ref="A6:A19" si="1">1+A5</f>
        <v>2</v>
      </c>
      <c r="B6" s="2">
        <v>5</v>
      </c>
      <c r="C6" s="24">
        <f t="shared" ref="C6:C18" si="2">B6</f>
        <v>5</v>
      </c>
      <c r="D6" s="6">
        <f>1+D1</f>
        <v>1.07</v>
      </c>
      <c r="E6" s="18">
        <f>1/D6</f>
        <v>0.93457943925233644</v>
      </c>
      <c r="F6" s="5">
        <f t="shared" ref="F6:F17" si="3">E6*$C6</f>
        <v>4.6728971962616823</v>
      </c>
      <c r="G6" s="6"/>
      <c r="I6" s="5"/>
      <c r="J6" s="6"/>
      <c r="K6" s="5"/>
      <c r="L6" s="5"/>
      <c r="M6" s="6"/>
      <c r="N6" s="5"/>
      <c r="O6" s="5"/>
      <c r="P6" s="6"/>
      <c r="Q6" s="5"/>
      <c r="R6" s="5"/>
      <c r="S6" s="6"/>
      <c r="V6" s="6"/>
      <c r="Y6" s="6"/>
    </row>
    <row r="7" spans="1:45" x14ac:dyDescent="0.3">
      <c r="A7" s="1">
        <f t="shared" si="1"/>
        <v>3</v>
      </c>
      <c r="B7" s="2">
        <f t="shared" ref="B7:B19" si="4">B6*(1+$B$1)</f>
        <v>5.0999999999999996</v>
      </c>
      <c r="C7" s="24">
        <f t="shared" si="2"/>
        <v>5.0999999999999996</v>
      </c>
      <c r="D7" s="6">
        <f t="shared" ref="D7:D18" si="5">D6</f>
        <v>1.07</v>
      </c>
      <c r="E7" s="18">
        <f t="shared" ref="E7:E18" si="6">E6/D7</f>
        <v>0.87343872827321156</v>
      </c>
      <c r="F7" s="5">
        <f t="shared" si="3"/>
        <v>4.4545375141933787</v>
      </c>
      <c r="G7" s="6">
        <f t="shared" ref="G7:G18" si="7">D7-$G$1</f>
        <v>1.0683333333333334</v>
      </c>
      <c r="H7" s="18">
        <f>1/G7</f>
        <v>0.93603744149765988</v>
      </c>
      <c r="I7" s="5">
        <f t="shared" ref="I7:I17" si="8">H7*C7</f>
        <v>4.7737909516380652</v>
      </c>
      <c r="J7" s="6"/>
      <c r="L7" s="5"/>
      <c r="M7" s="6"/>
      <c r="O7" s="5"/>
      <c r="P7" s="6"/>
      <c r="Q7" s="5"/>
      <c r="R7" s="5"/>
      <c r="S7" s="6"/>
      <c r="V7" s="6"/>
      <c r="Y7" s="6"/>
    </row>
    <row r="8" spans="1:45" x14ac:dyDescent="0.3">
      <c r="A8" s="1">
        <f t="shared" si="1"/>
        <v>4</v>
      </c>
      <c r="B8" s="2">
        <f t="shared" si="4"/>
        <v>5.202</v>
      </c>
      <c r="C8" s="24">
        <f t="shared" si="2"/>
        <v>5.202</v>
      </c>
      <c r="D8" s="6">
        <f t="shared" si="5"/>
        <v>1.07</v>
      </c>
      <c r="E8" s="18">
        <f t="shared" si="6"/>
        <v>0.81629787689085187</v>
      </c>
      <c r="F8" s="5">
        <f t="shared" si="3"/>
        <v>4.2463815555862112</v>
      </c>
      <c r="G8" s="6">
        <f t="shared" si="7"/>
        <v>1.0683333333333334</v>
      </c>
      <c r="H8" s="18">
        <f t="shared" ref="H8:H18" si="9">H7/G7</f>
        <v>0.876166091885485</v>
      </c>
      <c r="I8" s="5">
        <f t="shared" si="8"/>
        <v>4.5578160099882927</v>
      </c>
      <c r="J8" s="6">
        <f t="shared" ref="J8:J18" si="10">G8-$G$1</f>
        <v>1.0666666666666667</v>
      </c>
      <c r="K8" s="18">
        <f>1/J8</f>
        <v>0.9375</v>
      </c>
      <c r="L8" s="5">
        <f t="shared" ref="L8:L17" si="11">K8*C8</f>
        <v>4.8768750000000001</v>
      </c>
      <c r="M8" s="6"/>
      <c r="O8" s="5"/>
      <c r="P8" s="6"/>
      <c r="Q8" s="5"/>
      <c r="R8" s="5"/>
      <c r="S8" s="6"/>
      <c r="V8" s="6"/>
      <c r="Y8" s="6"/>
    </row>
    <row r="9" spans="1:45" x14ac:dyDescent="0.3">
      <c r="A9" s="1">
        <f t="shared" si="1"/>
        <v>5</v>
      </c>
      <c r="B9" s="2">
        <f t="shared" si="4"/>
        <v>5.3060400000000003</v>
      </c>
      <c r="C9" s="24">
        <f t="shared" si="2"/>
        <v>5.3060400000000003</v>
      </c>
      <c r="D9" s="6">
        <f t="shared" si="5"/>
        <v>1.07</v>
      </c>
      <c r="E9" s="18">
        <f t="shared" si="6"/>
        <v>0.76289521204752508</v>
      </c>
      <c r="F9" s="5">
        <f t="shared" si="3"/>
        <v>4.0479525109326504</v>
      </c>
      <c r="G9" s="6">
        <f t="shared" si="7"/>
        <v>1.0683333333333334</v>
      </c>
      <c r="H9" s="18">
        <f t="shared" si="9"/>
        <v>0.82012426697549301</v>
      </c>
      <c r="I9" s="5">
        <f t="shared" si="8"/>
        <v>4.3516121655426456</v>
      </c>
      <c r="J9" s="6">
        <f t="shared" si="10"/>
        <v>1.0666666666666667</v>
      </c>
      <c r="K9" s="18">
        <f t="shared" ref="K9:K18" si="12">K8/J9</f>
        <v>0.87890625</v>
      </c>
      <c r="L9" s="5">
        <f t="shared" si="11"/>
        <v>4.6635117187500006</v>
      </c>
      <c r="M9" s="6">
        <f t="shared" ref="M9:M18" si="13">J9-$G$1</f>
        <v>1.0649999999999999</v>
      </c>
      <c r="N9" s="18">
        <f>1/M9</f>
        <v>0.93896713615023475</v>
      </c>
      <c r="O9" s="5">
        <f t="shared" ref="O9:O17" si="14">N9*C9</f>
        <v>4.9821971830985916</v>
      </c>
      <c r="P9" s="6"/>
      <c r="Q9" s="5"/>
      <c r="R9" s="5"/>
      <c r="S9" s="6"/>
      <c r="V9" s="6"/>
      <c r="Y9" s="6"/>
    </row>
    <row r="10" spans="1:45" x14ac:dyDescent="0.3">
      <c r="A10" s="1">
        <f t="shared" si="1"/>
        <v>6</v>
      </c>
      <c r="B10" s="2">
        <f t="shared" si="4"/>
        <v>5.4121608000000005</v>
      </c>
      <c r="C10" s="24">
        <f t="shared" si="2"/>
        <v>5.4121608000000005</v>
      </c>
      <c r="D10" s="6">
        <f t="shared" si="5"/>
        <v>1.07</v>
      </c>
      <c r="E10" s="18">
        <f t="shared" si="6"/>
        <v>0.71298617948366827</v>
      </c>
      <c r="F10" s="5">
        <f t="shared" si="3"/>
        <v>3.8587958515432739</v>
      </c>
      <c r="G10" s="6">
        <f t="shared" si="7"/>
        <v>1.0683333333333334</v>
      </c>
      <c r="H10" s="18">
        <f t="shared" si="9"/>
        <v>0.76766702056988423</v>
      </c>
      <c r="I10" s="5">
        <f t="shared" si="8"/>
        <v>4.1547373561811218</v>
      </c>
      <c r="J10" s="6">
        <f t="shared" si="10"/>
        <v>1.0666666666666667</v>
      </c>
      <c r="K10" s="18">
        <f t="shared" si="12"/>
        <v>0.823974609375</v>
      </c>
      <c r="L10" s="5">
        <f t="shared" si="11"/>
        <v>4.4594830810546879</v>
      </c>
      <c r="M10" s="6">
        <f t="shared" si="13"/>
        <v>1.0649999999999999</v>
      </c>
      <c r="N10" s="18">
        <f t="shared" ref="N10:N18" si="15">N9/M10</f>
        <v>0.88165928277017347</v>
      </c>
      <c r="O10" s="5">
        <f t="shared" si="14"/>
        <v>4.771681809164849</v>
      </c>
      <c r="P10" s="6">
        <f t="shared" ref="P10:P18" si="16">M10-$G$1</f>
        <v>1.0633333333333332</v>
      </c>
      <c r="Q10" s="5">
        <f>1/P10</f>
        <v>0.94043887147335437</v>
      </c>
      <c r="R10" s="5">
        <f t="shared" ref="R10:R17" si="17">Q10*C10</f>
        <v>5.0898063949843273</v>
      </c>
      <c r="S10" s="6"/>
      <c r="T10" s="18"/>
      <c r="V10" s="6"/>
      <c r="Y10" s="6"/>
    </row>
    <row r="11" spans="1:45" x14ac:dyDescent="0.3">
      <c r="A11" s="1">
        <f t="shared" si="1"/>
        <v>7</v>
      </c>
      <c r="B11" s="2">
        <f t="shared" si="4"/>
        <v>5.5204040160000005</v>
      </c>
      <c r="C11" s="24">
        <f t="shared" si="2"/>
        <v>5.5204040160000005</v>
      </c>
      <c r="D11" s="6">
        <f t="shared" si="5"/>
        <v>1.07</v>
      </c>
      <c r="E11" s="18">
        <f t="shared" si="6"/>
        <v>0.66634222381651231</v>
      </c>
      <c r="F11" s="5">
        <f t="shared" si="3"/>
        <v>3.6784782883870459</v>
      </c>
      <c r="G11" s="6">
        <f t="shared" si="7"/>
        <v>1.0683333333333334</v>
      </c>
      <c r="H11" s="18">
        <f t="shared" si="9"/>
        <v>0.71856507385636592</v>
      </c>
      <c r="I11" s="5">
        <f t="shared" si="8"/>
        <v>3.9667695194740196</v>
      </c>
      <c r="J11" s="6">
        <f t="shared" si="10"/>
        <v>1.0666666666666667</v>
      </c>
      <c r="K11" s="18">
        <f t="shared" si="12"/>
        <v>0.7724761962890625</v>
      </c>
      <c r="L11" s="5">
        <f t="shared" si="11"/>
        <v>4.2643806962585451</v>
      </c>
      <c r="M11" s="6">
        <f t="shared" si="13"/>
        <v>1.0649999999999999</v>
      </c>
      <c r="N11" s="18">
        <f t="shared" si="15"/>
        <v>0.82784909180297983</v>
      </c>
      <c r="O11" s="5">
        <f t="shared" si="14"/>
        <v>4.5700614510311226</v>
      </c>
      <c r="P11" s="6">
        <f t="shared" si="16"/>
        <v>1.0633333333333332</v>
      </c>
      <c r="Q11" s="5">
        <f t="shared" ref="Q11:Q18" si="18">Q10/P11</f>
        <v>0.88442527097807633</v>
      </c>
      <c r="R11" s="5">
        <f t="shared" si="17"/>
        <v>4.8823848177592613</v>
      </c>
      <c r="S11" s="6">
        <f t="shared" ref="S11:S18" si="19">P11-$G$1</f>
        <v>1.0616666666666665</v>
      </c>
      <c r="T11" s="18">
        <f>1/S11</f>
        <v>0.94191522762951341</v>
      </c>
      <c r="U11" s="7">
        <f t="shared" ref="U11:U17" si="20">T11*C11</f>
        <v>5.1997526053375207</v>
      </c>
      <c r="V11" s="6"/>
      <c r="W11" s="18"/>
      <c r="Y11" s="6"/>
    </row>
    <row r="12" spans="1:45" x14ac:dyDescent="0.3">
      <c r="A12" s="1">
        <f t="shared" si="1"/>
        <v>8</v>
      </c>
      <c r="B12" s="2">
        <f t="shared" si="4"/>
        <v>5.6308120963200006</v>
      </c>
      <c r="C12" s="24">
        <f t="shared" si="2"/>
        <v>5.6308120963200006</v>
      </c>
      <c r="D12" s="6">
        <f t="shared" si="5"/>
        <v>1.07</v>
      </c>
      <c r="E12" s="18">
        <f t="shared" si="6"/>
        <v>0.62274974188459087</v>
      </c>
      <c r="F12" s="5">
        <f t="shared" si="3"/>
        <v>3.5065867795839125</v>
      </c>
      <c r="G12" s="6">
        <f t="shared" si="7"/>
        <v>1.0683333333333334</v>
      </c>
      <c r="H12" s="18">
        <f t="shared" si="9"/>
        <v>0.67260381328208974</v>
      </c>
      <c r="I12" s="5">
        <f t="shared" si="8"/>
        <v>3.78730568785975</v>
      </c>
      <c r="J12" s="6">
        <f t="shared" si="10"/>
        <v>1.0666666666666667</v>
      </c>
      <c r="K12" s="18">
        <f t="shared" si="12"/>
        <v>0.72419643402099609</v>
      </c>
      <c r="L12" s="5">
        <f t="shared" si="11"/>
        <v>4.0778140407972341</v>
      </c>
      <c r="M12" s="6">
        <f t="shared" si="13"/>
        <v>1.0649999999999999</v>
      </c>
      <c r="N12" s="18">
        <f t="shared" si="15"/>
        <v>0.77732309089481677</v>
      </c>
      <c r="O12" s="5">
        <f t="shared" si="14"/>
        <v>4.3769602629593853</v>
      </c>
      <c r="P12" s="6">
        <f t="shared" si="16"/>
        <v>1.0633333333333332</v>
      </c>
      <c r="Q12" s="5">
        <f t="shared" si="18"/>
        <v>0.83174790374113772</v>
      </c>
      <c r="R12" s="5">
        <f t="shared" si="17"/>
        <v>4.6834161574744018</v>
      </c>
      <c r="S12" s="6">
        <f t="shared" si="19"/>
        <v>1.0616666666666665</v>
      </c>
      <c r="T12" s="18">
        <f t="shared" ref="T12:T18" si="21">T11/S12</f>
        <v>0.88720429604035811</v>
      </c>
      <c r="U12" s="7">
        <f t="shared" si="20"/>
        <v>4.9956806820511188</v>
      </c>
      <c r="V12" s="6">
        <f t="shared" ref="V12:V18" si="22">S12-$G$1</f>
        <v>1.0599999999999998</v>
      </c>
      <c r="W12" s="18">
        <f>1/V12</f>
        <v>0.94339622641509446</v>
      </c>
      <c r="X12" s="7">
        <f t="shared" ref="X12:X17" si="23">W12*$C12</f>
        <v>5.312086883320756</v>
      </c>
      <c r="Y12" s="6"/>
    </row>
    <row r="13" spans="1:45" x14ac:dyDescent="0.3">
      <c r="A13" s="1">
        <f t="shared" si="1"/>
        <v>9</v>
      </c>
      <c r="B13" s="2">
        <f t="shared" si="4"/>
        <v>5.7434283382464004</v>
      </c>
      <c r="C13" s="24">
        <f t="shared" si="2"/>
        <v>5.7434283382464004</v>
      </c>
      <c r="D13" s="6">
        <f t="shared" si="5"/>
        <v>1.07</v>
      </c>
      <c r="E13" s="18">
        <f t="shared" si="6"/>
        <v>0.58200910456503818</v>
      </c>
      <c r="F13" s="5">
        <f t="shared" si="3"/>
        <v>3.3427275842762527</v>
      </c>
      <c r="G13" s="6">
        <f t="shared" si="7"/>
        <v>1.0683333333333334</v>
      </c>
      <c r="H13" s="18">
        <f t="shared" si="9"/>
        <v>0.62958235252613703</v>
      </c>
      <c r="I13" s="5">
        <f t="shared" si="8"/>
        <v>3.6159611247584507</v>
      </c>
      <c r="J13" s="6">
        <f t="shared" si="10"/>
        <v>1.0666666666666667</v>
      </c>
      <c r="K13" s="18">
        <f t="shared" si="12"/>
        <v>0.67893415689468384</v>
      </c>
      <c r="L13" s="5">
        <f t="shared" si="11"/>
        <v>3.8994096765123549</v>
      </c>
      <c r="M13" s="6">
        <f t="shared" si="13"/>
        <v>1.0649999999999999</v>
      </c>
      <c r="N13" s="18">
        <f t="shared" si="15"/>
        <v>0.7298808365209547</v>
      </c>
      <c r="O13" s="5">
        <f t="shared" si="14"/>
        <v>4.1920182800174395</v>
      </c>
      <c r="P13" s="6">
        <f t="shared" si="16"/>
        <v>1.0633333333333332</v>
      </c>
      <c r="Q13" s="5">
        <f t="shared" si="18"/>
        <v>0.78220805994464371</v>
      </c>
      <c r="R13" s="5">
        <f t="shared" si="17"/>
        <v>4.4925559378908062</v>
      </c>
      <c r="S13" s="6">
        <f t="shared" si="19"/>
        <v>1.0616666666666665</v>
      </c>
      <c r="T13" s="18">
        <f t="shared" si="21"/>
        <v>0.8356712364587362</v>
      </c>
      <c r="U13" s="7">
        <f t="shared" si="20"/>
        <v>4.7996178609345144</v>
      </c>
      <c r="V13" s="6">
        <f t="shared" si="22"/>
        <v>1.0599999999999998</v>
      </c>
      <c r="W13" s="18">
        <f t="shared" ref="W13:W18" si="24">W12/V13</f>
        <v>0.88999644001424016</v>
      </c>
      <c r="X13" s="7">
        <f t="shared" si="23"/>
        <v>5.1116307745161995</v>
      </c>
      <c r="Y13" s="6">
        <f t="shared" ref="Y13:Y18" si="25">V13-$G$1</f>
        <v>1.0583333333333331</v>
      </c>
      <c r="Z13" s="5">
        <f>1/Y13</f>
        <v>0.94488188976377974</v>
      </c>
      <c r="AA13" s="7">
        <f>Z13*$C13</f>
        <v>5.4268614219651043</v>
      </c>
    </row>
    <row r="14" spans="1:45" x14ac:dyDescent="0.3">
      <c r="A14" s="1">
        <f t="shared" si="1"/>
        <v>10</v>
      </c>
      <c r="B14" s="2">
        <f t="shared" si="4"/>
        <v>5.8582969050113283</v>
      </c>
      <c r="C14" s="24">
        <f t="shared" si="2"/>
        <v>5.8582969050113283</v>
      </c>
      <c r="D14" s="6">
        <f t="shared" si="5"/>
        <v>1.07</v>
      </c>
      <c r="E14" s="18">
        <f t="shared" si="6"/>
        <v>0.54393374258414784</v>
      </c>
      <c r="F14" s="5">
        <f t="shared" si="3"/>
        <v>3.1865253607119417</v>
      </c>
      <c r="G14" s="6">
        <f t="shared" si="7"/>
        <v>1.0683333333333334</v>
      </c>
      <c r="H14" s="18">
        <f t="shared" si="9"/>
        <v>0.58931265447064307</v>
      </c>
      <c r="I14" s="5">
        <f t="shared" si="8"/>
        <v>3.4523684997693787</v>
      </c>
      <c r="J14" s="6">
        <f t="shared" si="10"/>
        <v>1.0666666666666667</v>
      </c>
      <c r="K14" s="18">
        <f t="shared" si="12"/>
        <v>0.6365007720887661</v>
      </c>
      <c r="L14" s="5">
        <f t="shared" si="11"/>
        <v>3.7288105031649392</v>
      </c>
      <c r="M14" s="6">
        <f t="shared" si="13"/>
        <v>1.0649999999999999</v>
      </c>
      <c r="N14" s="18">
        <f t="shared" si="15"/>
        <v>0.68533411879901851</v>
      </c>
      <c r="O14" s="5">
        <f t="shared" si="14"/>
        <v>4.0148907470589563</v>
      </c>
      <c r="P14" s="6">
        <f t="shared" si="16"/>
        <v>1.0633333333333332</v>
      </c>
      <c r="Q14" s="5">
        <f t="shared" si="18"/>
        <v>0.73561886515170261</v>
      </c>
      <c r="R14" s="5">
        <f t="shared" si="17"/>
        <v>4.3094737209861647</v>
      </c>
      <c r="S14" s="6">
        <f t="shared" si="19"/>
        <v>1.0616666666666665</v>
      </c>
      <c r="T14" s="18">
        <f t="shared" si="21"/>
        <v>0.78713146291246749</v>
      </c>
      <c r="U14" s="7">
        <f t="shared" si="20"/>
        <v>4.6112498130171478</v>
      </c>
      <c r="V14" s="6">
        <f t="shared" si="22"/>
        <v>1.0599999999999998</v>
      </c>
      <c r="W14" s="18">
        <f t="shared" si="24"/>
        <v>0.83961928303230215</v>
      </c>
      <c r="X14" s="7">
        <f t="shared" si="23"/>
        <v>4.9187390471759658</v>
      </c>
      <c r="Y14" s="6">
        <f t="shared" si="25"/>
        <v>1.0583333333333331</v>
      </c>
      <c r="Z14" s="18">
        <f>Z13/Y14</f>
        <v>0.8928017856035716</v>
      </c>
      <c r="AA14" s="7">
        <f>Z14*$C14</f>
        <v>5.2302979373899907</v>
      </c>
      <c r="AB14" s="6">
        <f>Y14-$G$1</f>
        <v>1.0566666666666664</v>
      </c>
      <c r="AC14" s="5">
        <f>1/AB14</f>
        <v>0.94637223974763429</v>
      </c>
      <c r="AD14" s="7">
        <f>AC14*$C14</f>
        <v>5.5441295631022047</v>
      </c>
    </row>
    <row r="15" spans="1:45" x14ac:dyDescent="0.3">
      <c r="A15" s="1">
        <f t="shared" si="1"/>
        <v>11</v>
      </c>
      <c r="B15" s="2">
        <f t="shared" si="4"/>
        <v>5.9754628431115551</v>
      </c>
      <c r="C15" s="24">
        <f t="shared" si="2"/>
        <v>5.9754628431115551</v>
      </c>
      <c r="D15" s="6">
        <f t="shared" si="5"/>
        <v>1.07</v>
      </c>
      <c r="E15" s="18">
        <f t="shared" si="6"/>
        <v>0.50834929213471758</v>
      </c>
      <c r="F15" s="5">
        <f t="shared" si="3"/>
        <v>3.0376223064730659</v>
      </c>
      <c r="G15" s="6">
        <f t="shared" si="7"/>
        <v>1.0683333333333334</v>
      </c>
      <c r="H15" s="18">
        <f t="shared" si="9"/>
        <v>0.55161870933289525</v>
      </c>
      <c r="I15" s="5">
        <f t="shared" si="8"/>
        <v>3.296177101183869</v>
      </c>
      <c r="J15" s="6">
        <f t="shared" si="10"/>
        <v>1.0666666666666667</v>
      </c>
      <c r="K15" s="18">
        <f t="shared" si="12"/>
        <v>0.59671947383321822</v>
      </c>
      <c r="L15" s="5">
        <f t="shared" si="11"/>
        <v>3.5656750436514733</v>
      </c>
      <c r="M15" s="6">
        <f t="shared" si="13"/>
        <v>1.0649999999999999</v>
      </c>
      <c r="N15" s="18">
        <f t="shared" si="15"/>
        <v>0.64350621483475923</v>
      </c>
      <c r="O15" s="5">
        <f t="shared" si="14"/>
        <v>3.8452474760564654</v>
      </c>
      <c r="P15" s="6">
        <f t="shared" si="16"/>
        <v>1.0633333333333332</v>
      </c>
      <c r="Q15" s="5">
        <f t="shared" si="18"/>
        <v>0.69180457537777684</v>
      </c>
      <c r="R15" s="5">
        <f t="shared" si="17"/>
        <v>4.1338525348644728</v>
      </c>
      <c r="S15" s="6">
        <f t="shared" si="19"/>
        <v>1.0616666666666665</v>
      </c>
      <c r="T15" s="18">
        <f t="shared" si="21"/>
        <v>0.74141111106354873</v>
      </c>
      <c r="U15" s="7">
        <f t="shared" si="20"/>
        <v>4.4302745456302901</v>
      </c>
      <c r="V15" s="6">
        <f t="shared" si="22"/>
        <v>1.0599999999999998</v>
      </c>
      <c r="W15" s="18">
        <f t="shared" si="24"/>
        <v>0.792093663238021</v>
      </c>
      <c r="X15" s="7">
        <f t="shared" si="23"/>
        <v>4.7331262529429114</v>
      </c>
      <c r="Y15" s="6">
        <f t="shared" si="25"/>
        <v>1.0583333333333331</v>
      </c>
      <c r="Z15" s="18">
        <f>Z14/Y15</f>
        <v>0.84359223836557962</v>
      </c>
      <c r="AA15" s="7">
        <f>Z15*$C15</f>
        <v>5.0408540750908273</v>
      </c>
      <c r="AB15" s="6">
        <f>Y15-$G$1</f>
        <v>1.0566666666666664</v>
      </c>
      <c r="AC15" s="18">
        <f>AC14/AB15</f>
        <v>0.8956204161649538</v>
      </c>
      <c r="AD15" s="7">
        <f>AC15*$C15</f>
        <v>5.3517465183257888</v>
      </c>
      <c r="AE15" s="6">
        <f>AB15-$G$1</f>
        <v>1.0549999999999997</v>
      </c>
      <c r="AF15" s="5">
        <f>1/AE15</f>
        <v>0.94786729857819929</v>
      </c>
      <c r="AG15" s="7">
        <f>AF15*$C15</f>
        <v>5.6639458228545561</v>
      </c>
    </row>
    <row r="16" spans="1:45" x14ac:dyDescent="0.3">
      <c r="A16" s="1">
        <f t="shared" si="1"/>
        <v>12</v>
      </c>
      <c r="B16" s="2">
        <f t="shared" si="4"/>
        <v>6.094972099973786</v>
      </c>
      <c r="C16" s="24">
        <f t="shared" si="2"/>
        <v>6.094972099973786</v>
      </c>
      <c r="D16" s="6">
        <f t="shared" si="5"/>
        <v>1.07</v>
      </c>
      <c r="E16" s="18">
        <f t="shared" si="6"/>
        <v>0.4750927963875865</v>
      </c>
      <c r="F16" s="5">
        <f t="shared" si="3"/>
        <v>2.8956773388808665</v>
      </c>
      <c r="G16" s="6">
        <f t="shared" si="7"/>
        <v>1.0683333333333334</v>
      </c>
      <c r="H16" s="18">
        <f t="shared" si="9"/>
        <v>0.51633576536620462</v>
      </c>
      <c r="I16" s="5">
        <f t="shared" si="8"/>
        <v>3.1470520841256282</v>
      </c>
      <c r="J16" s="6">
        <f t="shared" si="10"/>
        <v>1.0666666666666667</v>
      </c>
      <c r="K16" s="18">
        <f t="shared" si="12"/>
        <v>0.55942450671864208</v>
      </c>
      <c r="L16" s="5">
        <f t="shared" si="11"/>
        <v>3.4096767604917213</v>
      </c>
      <c r="M16" s="6">
        <f t="shared" si="13"/>
        <v>1.0649999999999999</v>
      </c>
      <c r="N16" s="18">
        <f t="shared" si="15"/>
        <v>0.60423118763827155</v>
      </c>
      <c r="O16" s="5">
        <f t="shared" si="14"/>
        <v>3.6827722305892907</v>
      </c>
      <c r="P16" s="6">
        <f t="shared" si="16"/>
        <v>1.0633333333333332</v>
      </c>
      <c r="Q16" s="5">
        <f t="shared" si="18"/>
        <v>0.65059991414837948</v>
      </c>
      <c r="R16" s="5">
        <f t="shared" si="17"/>
        <v>3.9653883249797133</v>
      </c>
      <c r="S16" s="6">
        <f t="shared" si="19"/>
        <v>1.0616666666666665</v>
      </c>
      <c r="T16" s="18">
        <f t="shared" si="21"/>
        <v>0.69834641544447296</v>
      </c>
      <c r="U16" s="7">
        <f t="shared" si="20"/>
        <v>4.2564019182507655</v>
      </c>
      <c r="V16" s="6">
        <f t="shared" si="22"/>
        <v>1.0599999999999998</v>
      </c>
      <c r="W16" s="18">
        <f t="shared" si="24"/>
        <v>0.74725817286605767</v>
      </c>
      <c r="X16" s="7">
        <f t="shared" si="23"/>
        <v>4.5545177150960097</v>
      </c>
      <c r="Y16" s="6">
        <f t="shared" si="25"/>
        <v>1.0583333333333331</v>
      </c>
      <c r="Z16" s="18">
        <f>Z15/Y16</f>
        <v>0.79709502837692581</v>
      </c>
      <c r="AA16" s="7">
        <f>Z16*$C16</f>
        <v>4.8582719589851759</v>
      </c>
      <c r="AB16" s="6">
        <f>Y16-$G$1</f>
        <v>1.0566666666666664</v>
      </c>
      <c r="AC16" s="18">
        <f>AC15/AB16</f>
        <v>0.84759029920973561</v>
      </c>
      <c r="AD16" s="7">
        <f>AC16*$C16</f>
        <v>5.1660392258917716</v>
      </c>
      <c r="AE16" s="6">
        <f>AB16-$G$1</f>
        <v>1.0549999999999997</v>
      </c>
      <c r="AF16" s="18">
        <f>AF15/AE16</f>
        <v>0.89845241571393319</v>
      </c>
      <c r="AG16" s="7">
        <f>AF16*$C16</f>
        <v>5.4760424069304721</v>
      </c>
      <c r="AH16" s="6">
        <f>AE16-$G$1</f>
        <v>1.053333333333333</v>
      </c>
      <c r="AI16" s="5">
        <f>1/AH16</f>
        <v>0.94936708860759522</v>
      </c>
      <c r="AJ16" s="7">
        <f>AI16*C16</f>
        <v>5.7863659176966342</v>
      </c>
      <c r="AK16" s="6"/>
    </row>
    <row r="17" spans="1:45" x14ac:dyDescent="0.3">
      <c r="A17" s="1">
        <f t="shared" si="1"/>
        <v>13</v>
      </c>
      <c r="B17" s="2">
        <f t="shared" si="4"/>
        <v>6.2168715419732621</v>
      </c>
      <c r="C17" s="24">
        <f t="shared" si="2"/>
        <v>6.2168715419732621</v>
      </c>
      <c r="D17" s="6">
        <f t="shared" si="5"/>
        <v>1.07</v>
      </c>
      <c r="E17" s="18">
        <f t="shared" si="6"/>
        <v>0.444011959240735</v>
      </c>
      <c r="F17" s="5">
        <f t="shared" si="3"/>
        <v>2.7603653136995172</v>
      </c>
      <c r="G17" s="6">
        <f t="shared" si="7"/>
        <v>1.0683333333333334</v>
      </c>
      <c r="H17" s="18">
        <f t="shared" si="9"/>
        <v>0.4833096087671182</v>
      </c>
      <c r="I17" s="5">
        <f t="shared" si="8"/>
        <v>3.0046737527065281</v>
      </c>
      <c r="J17" s="6">
        <f t="shared" si="10"/>
        <v>1.0666666666666667</v>
      </c>
      <c r="K17" s="18">
        <f t="shared" si="12"/>
        <v>0.52446047504872695</v>
      </c>
      <c r="L17" s="5">
        <f t="shared" si="11"/>
        <v>3.2605034022202086</v>
      </c>
      <c r="M17" s="6">
        <f t="shared" si="13"/>
        <v>1.0649999999999999</v>
      </c>
      <c r="N17" s="18">
        <f t="shared" si="15"/>
        <v>0.56735322782936304</v>
      </c>
      <c r="O17" s="5">
        <f t="shared" si="14"/>
        <v>3.5271621363390397</v>
      </c>
      <c r="P17" s="6">
        <f t="shared" si="16"/>
        <v>1.0633333333333332</v>
      </c>
      <c r="Q17" s="5">
        <f t="shared" si="18"/>
        <v>0.61184944904236316</v>
      </c>
      <c r="R17" s="5">
        <f t="shared" si="17"/>
        <v>3.8037894277234869</v>
      </c>
      <c r="S17" s="6">
        <f t="shared" si="19"/>
        <v>1.0616666666666665</v>
      </c>
      <c r="T17" s="18">
        <f t="shared" si="21"/>
        <v>0.65778312286763552</v>
      </c>
      <c r="U17" s="7">
        <f t="shared" si="20"/>
        <v>4.0893531773461049</v>
      </c>
      <c r="V17" s="6">
        <f t="shared" si="22"/>
        <v>1.0599999999999998</v>
      </c>
      <c r="W17" s="18">
        <f t="shared" si="24"/>
        <v>0.70496054043967715</v>
      </c>
      <c r="X17" s="7">
        <f t="shared" si="23"/>
        <v>4.38264912207352</v>
      </c>
      <c r="Y17" s="6">
        <f t="shared" si="25"/>
        <v>1.0583333333333331</v>
      </c>
      <c r="Z17" s="18">
        <f>Z16/Y17</f>
        <v>0.75316065673410326</v>
      </c>
      <c r="AA17" s="7">
        <f>Z17*$C17</f>
        <v>4.682303053384139</v>
      </c>
      <c r="AB17" s="6">
        <f>Y17-$G$1</f>
        <v>1.0566666666666664</v>
      </c>
      <c r="AC17" s="18">
        <f>AC16/AB17</f>
        <v>0.80213592985148496</v>
      </c>
      <c r="AD17" s="7">
        <f>AC17*$C17</f>
        <v>4.9867760350879573</v>
      </c>
      <c r="AE17" s="6">
        <f>AB17-$G$1</f>
        <v>1.0549999999999997</v>
      </c>
      <c r="AF17" s="18">
        <f>AF16/AE17</f>
        <v>0.85161366418382312</v>
      </c>
      <c r="AG17" s="7">
        <f>AF17*$C17</f>
        <v>5.2943727536199843</v>
      </c>
      <c r="AH17" s="6">
        <f>AE17-$G$1</f>
        <v>1.053333333333333</v>
      </c>
      <c r="AI17" s="18">
        <f>AI16/AH17</f>
        <v>0.90129786893126151</v>
      </c>
      <c r="AJ17" s="7">
        <f>AI17*C17</f>
        <v>5.603253072199907</v>
      </c>
      <c r="AK17" s="6">
        <f>AH17-$G$1</f>
        <v>1.0516666666666663</v>
      </c>
      <c r="AL17" s="5">
        <f>1/AK17</f>
        <v>0.95087163232963579</v>
      </c>
      <c r="AM17" s="7">
        <f>AL17*C17</f>
        <v>5.9114467910997757</v>
      </c>
    </row>
    <row r="18" spans="1:45" s="11" customFormat="1" x14ac:dyDescent="0.3">
      <c r="A18" s="1">
        <f t="shared" si="1"/>
        <v>14</v>
      </c>
      <c r="B18" s="2">
        <f t="shared" si="4"/>
        <v>6.3412089728127272</v>
      </c>
      <c r="C18" s="24">
        <f t="shared" si="2"/>
        <v>6.3412089728127272</v>
      </c>
      <c r="D18" s="27">
        <f t="shared" si="5"/>
        <v>1.07</v>
      </c>
      <c r="E18" s="18">
        <f t="shared" si="6"/>
        <v>0.41496444788853737</v>
      </c>
      <c r="F18" s="5">
        <f>E18*($C18+F19)</f>
        <v>56.311452399470085</v>
      </c>
      <c r="G18" s="6">
        <f t="shared" si="7"/>
        <v>1.0683333333333334</v>
      </c>
      <c r="H18" s="18">
        <f t="shared" si="9"/>
        <v>0.45239588964160832</v>
      </c>
      <c r="I18" s="5">
        <f>H18*($C18+I19)</f>
        <v>63.408977126082561</v>
      </c>
      <c r="J18" s="6">
        <f t="shared" si="10"/>
        <v>1.0666666666666667</v>
      </c>
      <c r="K18" s="18">
        <f t="shared" si="12"/>
        <v>0.49168169535818151</v>
      </c>
      <c r="L18" s="5">
        <f>K18*($C18+L19)</f>
        <v>71.265288648527445</v>
      </c>
      <c r="M18" s="6">
        <f t="shared" si="13"/>
        <v>1.0649999999999999</v>
      </c>
      <c r="N18" s="18">
        <f t="shared" si="15"/>
        <v>0.53272603552052866</v>
      </c>
      <c r="O18" s="5">
        <f>N18*($C18+O19)</f>
        <v>79.949008423684987</v>
      </c>
      <c r="P18" s="6">
        <f t="shared" si="16"/>
        <v>1.0633333333333332</v>
      </c>
      <c r="Q18" s="5">
        <f t="shared" si="18"/>
        <v>0.57540700536899358</v>
      </c>
      <c r="R18" s="5">
        <f>Q18*($C18+R19)</f>
        <v>89.535351144876103</v>
      </c>
      <c r="S18" s="6">
        <f t="shared" si="19"/>
        <v>1.0616666666666665</v>
      </c>
      <c r="T18" s="18">
        <f t="shared" si="21"/>
        <v>0.61957593990672111</v>
      </c>
      <c r="U18" s="5">
        <f>T18*($C18+U19)</f>
        <v>100.10736578143296</v>
      </c>
      <c r="V18" s="6">
        <f t="shared" si="22"/>
        <v>1.0599999999999998</v>
      </c>
      <c r="W18" s="18">
        <f t="shared" si="24"/>
        <v>0.66505711362233699</v>
      </c>
      <c r="X18" s="5">
        <f>W18*($C18+X19)</f>
        <v>111.75755261287523</v>
      </c>
      <c r="Y18" s="6">
        <f t="shared" si="25"/>
        <v>1.0583333333333331</v>
      </c>
      <c r="Z18" s="18">
        <f>Z17/Y18</f>
        <v>0.71164786463064889</v>
      </c>
      <c r="AA18" s="5">
        <f>Z18*($C18+AA19)</f>
        <v>124.58997689874386</v>
      </c>
      <c r="AB18" s="6">
        <f>Y18-$G$1</f>
        <v>1.0566666666666664</v>
      </c>
      <c r="AC18" s="18">
        <f>AC17/AB18</f>
        <v>0.75911917651560112</v>
      </c>
      <c r="AD18" s="5">
        <f>AC18*($C18+AD19)</f>
        <v>138.72304243062959</v>
      </c>
      <c r="AE18" s="6">
        <f>AB18-$G$1</f>
        <v>1.0549999999999997</v>
      </c>
      <c r="AF18" s="18">
        <f>AF17/AE18</f>
        <v>0.80721674330220228</v>
      </c>
      <c r="AG18" s="5">
        <f>AF18*($C18+AG19)</f>
        <v>154.29314881978365</v>
      </c>
      <c r="AH18" s="6">
        <f>AE18-$G$1</f>
        <v>1.053333333333333</v>
      </c>
      <c r="AI18" s="18">
        <f>AI17/AH18</f>
        <v>0.85566253379550172</v>
      </c>
      <c r="AJ18" s="5">
        <f>AI18*($C18+AJ19)</f>
        <v>171.45954400931882</v>
      </c>
      <c r="AK18" s="6">
        <f>AH18-$G$1</f>
        <v>1.0516666666666663</v>
      </c>
      <c r="AL18" s="18">
        <f>AL17/AK18</f>
        <v>0.90415686116922611</v>
      </c>
      <c r="AM18" s="5">
        <f>AL18*($C18+AM19)</f>
        <v>190.41081242911073</v>
      </c>
      <c r="AN18" s="27">
        <f>AK18-$G$1</f>
        <v>1.0499999999999996</v>
      </c>
      <c r="AO18" s="5">
        <f>1/AN18</f>
        <v>0.95238095238095277</v>
      </c>
      <c r="AP18" s="5">
        <f>AO18*($C18+AP19)</f>
        <v>211.37363242709372</v>
      </c>
      <c r="AQ18" s="9">
        <f>AN18</f>
        <v>1.0499999999999996</v>
      </c>
      <c r="AS18" s="33">
        <f>AS19</f>
        <v>215.60110507563559</v>
      </c>
    </row>
    <row r="19" spans="1:45" x14ac:dyDescent="0.3">
      <c r="A19" s="1">
        <f t="shared" si="1"/>
        <v>15</v>
      </c>
      <c r="B19" s="2">
        <f t="shared" si="4"/>
        <v>6.4680331522689816</v>
      </c>
      <c r="C19" s="25"/>
      <c r="F19" s="5">
        <f>$B$19/(D18-1-$B$1)</f>
        <v>129.36066304537948</v>
      </c>
      <c r="G19" s="8"/>
      <c r="I19" s="5">
        <f>$B$19/(G18-1-$B$1)</f>
        <v>133.82137556418576</v>
      </c>
      <c r="J19" s="7"/>
      <c r="K19" s="18"/>
      <c r="L19" s="5">
        <f>$B$19/(J18-1-$B$1)</f>
        <v>138.60071040576395</v>
      </c>
      <c r="O19" s="5">
        <f>$B$19/(M18-1-$B$1)</f>
        <v>143.73407005042199</v>
      </c>
      <c r="R19" s="5">
        <f>$B$19/(P18-1-$B$1)</f>
        <v>149.26230351389989</v>
      </c>
      <c r="U19" s="5">
        <f>$B$19/(S18-1-$B$1)</f>
        <v>155.23279565445605</v>
      </c>
      <c r="W19" s="18"/>
      <c r="X19" s="5">
        <f>$B$19/(V18-1-$B$1)</f>
        <v>161.70082880672524</v>
      </c>
      <c r="AA19" s="5">
        <f>$B$19/(Y18-1-$B$1)</f>
        <v>168.73129962440913</v>
      </c>
      <c r="AD19" s="5">
        <f>$B$19/(AB18-1-$B$1)</f>
        <v>176.40090415279161</v>
      </c>
      <c r="AG19" s="5">
        <f>$B$19/(AE18-1-$B$1)</f>
        <v>184.8009472076867</v>
      </c>
      <c r="AI19" s="18"/>
      <c r="AJ19" s="5">
        <f>$B$19/(AH18-1-$B$1)</f>
        <v>194.04099456807134</v>
      </c>
      <c r="AL19" s="7"/>
      <c r="AM19" s="5">
        <f>$B$19/(AK18-1-$B$1)</f>
        <v>204.25367849270702</v>
      </c>
      <c r="AO19" s="18"/>
      <c r="AP19" s="5">
        <f>$B$19/(AN18-1-$B$1)</f>
        <v>215.60110507563559</v>
      </c>
      <c r="AS19" s="7">
        <f>B19/(AQ18-1-$B$1)</f>
        <v>215.60110507563559</v>
      </c>
    </row>
    <row r="20" spans="1:45" x14ac:dyDescent="0.3">
      <c r="G20" s="8"/>
      <c r="I20" s="10"/>
      <c r="AN20" s="31"/>
    </row>
    <row r="21" spans="1:45" s="15" customFormat="1" x14ac:dyDescent="0.3">
      <c r="A21" s="19"/>
      <c r="B21" s="15" t="s">
        <v>5</v>
      </c>
      <c r="C21" s="16" t="s">
        <v>5</v>
      </c>
      <c r="D21" s="16" t="s">
        <v>2</v>
      </c>
      <c r="E21" s="16" t="s">
        <v>6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P21" s="13"/>
    </row>
    <row r="22" spans="1:45" x14ac:dyDescent="0.3">
      <c r="A22" s="1">
        <f>A5</f>
        <v>1</v>
      </c>
      <c r="B22" s="32">
        <f>F4</f>
        <v>99.999999999999886</v>
      </c>
      <c r="C22" s="5">
        <f>F4</f>
        <v>99.999999999999886</v>
      </c>
      <c r="D22" s="20">
        <f>B6</f>
        <v>5</v>
      </c>
      <c r="E22" s="12"/>
      <c r="F22" s="21"/>
      <c r="G22" s="12"/>
      <c r="H22" s="12"/>
      <c r="I22" s="22"/>
      <c r="J22" s="12"/>
      <c r="K22" s="12"/>
      <c r="L22" s="12"/>
      <c r="M22" s="12"/>
      <c r="N22" s="12"/>
    </row>
    <row r="23" spans="1:45" x14ac:dyDescent="0.3">
      <c r="A23" s="1">
        <f t="shared" ref="A23:A42" si="26">1+A22</f>
        <v>2</v>
      </c>
      <c r="B23" s="32">
        <f>B22*(1+$B$1)</f>
        <v>101.99999999999989</v>
      </c>
      <c r="C23" s="5">
        <f>I4</f>
        <v>105.51724137931032</v>
      </c>
      <c r="D23" s="20">
        <f>D22*(1+$B$1)</f>
        <v>5.0999999999999996</v>
      </c>
      <c r="E23" s="3">
        <f t="shared" ref="E23:E35" si="27">(C23-C22+D22)/C22</f>
        <v>0.10517241379310446</v>
      </c>
      <c r="F23" s="3">
        <f>$D$1</f>
        <v>7.0000000000000007E-2</v>
      </c>
      <c r="G23" s="12"/>
      <c r="H23" s="12"/>
      <c r="I23" s="22"/>
      <c r="J23" s="12"/>
      <c r="K23" s="12"/>
      <c r="L23" s="12"/>
      <c r="M23" s="12"/>
      <c r="N23" s="12"/>
    </row>
    <row r="24" spans="1:45" x14ac:dyDescent="0.3">
      <c r="A24" s="1">
        <f t="shared" si="26"/>
        <v>3</v>
      </c>
      <c r="B24" s="32">
        <f t="shared" ref="B24:B42" si="28">B23*(1+$B$1)</f>
        <v>104.03999999999989</v>
      </c>
      <c r="C24" s="5">
        <f>L4</f>
        <v>111.47142857142862</v>
      </c>
      <c r="D24" s="20">
        <f t="shared" ref="D24:D42" si="29">D23*(1+$B$1)</f>
        <v>5.202</v>
      </c>
      <c r="E24" s="3">
        <f t="shared" si="27"/>
        <v>0.10476190476190546</v>
      </c>
      <c r="F24" s="3">
        <f t="shared" ref="F24:F42" si="30">F23</f>
        <v>7.0000000000000007E-2</v>
      </c>
      <c r="G24" s="12"/>
      <c r="H24" s="12"/>
      <c r="I24" s="22"/>
      <c r="J24" s="12"/>
      <c r="K24" s="12"/>
      <c r="L24" s="12"/>
      <c r="M24" s="12"/>
      <c r="N24" s="12"/>
    </row>
    <row r="25" spans="1:45" x14ac:dyDescent="0.3">
      <c r="A25" s="1">
        <f t="shared" si="26"/>
        <v>4</v>
      </c>
      <c r="B25" s="32">
        <f t="shared" si="28"/>
        <v>106.12079999999989</v>
      </c>
      <c r="C25" s="5">
        <f>O4</f>
        <v>117.91200000000012</v>
      </c>
      <c r="D25" s="20">
        <f t="shared" si="29"/>
        <v>5.3060400000000003</v>
      </c>
      <c r="E25" s="3">
        <f t="shared" si="27"/>
        <v>0.10444444444444506</v>
      </c>
      <c r="F25" s="3">
        <f t="shared" si="30"/>
        <v>7.0000000000000007E-2</v>
      </c>
      <c r="G25" s="12"/>
      <c r="H25" s="12"/>
      <c r="I25" s="22"/>
      <c r="J25" s="12"/>
      <c r="K25" s="12"/>
      <c r="L25" s="12"/>
      <c r="M25" s="12"/>
      <c r="N25" s="12"/>
    </row>
    <row r="26" spans="1:45" x14ac:dyDescent="0.3">
      <c r="A26" s="1">
        <f t="shared" si="26"/>
        <v>5</v>
      </c>
      <c r="B26" s="32">
        <f t="shared" si="28"/>
        <v>108.24321599999989</v>
      </c>
      <c r="C26" s="5">
        <f>R4</f>
        <v>124.89601846153874</v>
      </c>
      <c r="D26" s="20">
        <f t="shared" si="29"/>
        <v>5.4121608000000005</v>
      </c>
      <c r="E26" s="3">
        <f t="shared" si="27"/>
        <v>0.1042307692307705</v>
      </c>
      <c r="F26" s="3">
        <f t="shared" si="30"/>
        <v>7.0000000000000007E-2</v>
      </c>
      <c r="G26" s="12"/>
      <c r="H26" s="12"/>
      <c r="I26" s="22"/>
      <c r="J26" s="12"/>
      <c r="K26" s="12"/>
      <c r="L26" s="12"/>
      <c r="M26" s="12"/>
      <c r="N26" s="12"/>
    </row>
    <row r="27" spans="1:45" x14ac:dyDescent="0.3">
      <c r="A27" s="1">
        <f t="shared" si="26"/>
        <v>6</v>
      </c>
      <c r="B27" s="32">
        <f t="shared" si="28"/>
        <v>110.4080803199999</v>
      </c>
      <c r="C27" s="5">
        <f>U4</f>
        <v>132.48969638400041</v>
      </c>
      <c r="D27" s="20">
        <f t="shared" si="29"/>
        <v>5.5204040160000005</v>
      </c>
      <c r="E27" s="3">
        <f t="shared" si="27"/>
        <v>0.10413333333333412</v>
      </c>
      <c r="F27" s="3">
        <f t="shared" si="30"/>
        <v>7.0000000000000007E-2</v>
      </c>
      <c r="G27" s="12"/>
      <c r="H27" s="12"/>
      <c r="I27" s="22"/>
      <c r="J27" s="12"/>
      <c r="K27" s="12"/>
      <c r="L27" s="12"/>
      <c r="M27" s="12"/>
      <c r="N27" s="12"/>
    </row>
    <row r="28" spans="1:45" x14ac:dyDescent="0.3">
      <c r="A28" s="1">
        <f t="shared" si="26"/>
        <v>7</v>
      </c>
      <c r="B28" s="32">
        <f t="shared" si="28"/>
        <v>112.61624192639989</v>
      </c>
      <c r="C28" s="5">
        <f>X4</f>
        <v>140.77030240800059</v>
      </c>
      <c r="D28" s="20">
        <f t="shared" si="29"/>
        <v>5.6308120963200006</v>
      </c>
      <c r="E28" s="3">
        <f t="shared" si="27"/>
        <v>0.1041666666666677</v>
      </c>
      <c r="F28" s="3">
        <f t="shared" si="30"/>
        <v>7.0000000000000007E-2</v>
      </c>
      <c r="G28" s="12"/>
      <c r="H28" s="12"/>
      <c r="I28" s="22"/>
      <c r="J28" s="12"/>
      <c r="K28" s="12"/>
      <c r="L28" s="12"/>
      <c r="M28" s="12"/>
      <c r="N28" s="12"/>
    </row>
    <row r="29" spans="1:45" x14ac:dyDescent="0.3">
      <c r="A29" s="1">
        <f t="shared" si="26"/>
        <v>8</v>
      </c>
      <c r="B29" s="32">
        <f t="shared" si="28"/>
        <v>114.86856676492789</v>
      </c>
      <c r="C29" s="5">
        <f>AA4</f>
        <v>149.8285653455591</v>
      </c>
      <c r="D29" s="20">
        <f t="shared" si="29"/>
        <v>5.7434283382464004</v>
      </c>
      <c r="E29" s="3">
        <f t="shared" si="27"/>
        <v>0.10434782608695785</v>
      </c>
      <c r="F29" s="3">
        <f t="shared" si="30"/>
        <v>7.0000000000000007E-2</v>
      </c>
      <c r="G29" s="12"/>
      <c r="H29" s="12"/>
      <c r="I29" s="22"/>
      <c r="J29" s="12"/>
      <c r="K29" s="12"/>
      <c r="L29" s="12"/>
      <c r="M29" s="12"/>
      <c r="N29" s="12"/>
    </row>
    <row r="30" spans="1:45" x14ac:dyDescent="0.3">
      <c r="A30" s="1">
        <f t="shared" si="26"/>
        <v>9</v>
      </c>
      <c r="B30" s="32">
        <f t="shared" si="28"/>
        <v>117.16593810022646</v>
      </c>
      <c r="C30" s="5">
        <f>AD4</f>
        <v>159.77173377303731</v>
      </c>
      <c r="D30" s="20">
        <f t="shared" si="29"/>
        <v>5.8582969050113283</v>
      </c>
      <c r="E30" s="3">
        <f t="shared" si="27"/>
        <v>0.10469696969697082</v>
      </c>
      <c r="F30" s="3">
        <f t="shared" si="30"/>
        <v>7.0000000000000007E-2</v>
      </c>
      <c r="G30" s="12"/>
      <c r="H30" s="12"/>
      <c r="I30" s="22"/>
      <c r="J30" s="12"/>
      <c r="K30" s="12"/>
      <c r="L30" s="12"/>
      <c r="M30" s="12"/>
      <c r="N30" s="12"/>
    </row>
    <row r="31" spans="1:45" x14ac:dyDescent="0.3">
      <c r="A31" s="1">
        <f t="shared" si="26"/>
        <v>10</v>
      </c>
      <c r="B31" s="32">
        <f t="shared" si="28"/>
        <v>119.50925686223098</v>
      </c>
      <c r="C31" s="5">
        <f>AG4</f>
        <v>170.72750980318867</v>
      </c>
      <c r="D31" s="20">
        <f t="shared" si="29"/>
        <v>5.9754628431115551</v>
      </c>
      <c r="E31" s="3">
        <f t="shared" si="27"/>
        <v>0.10523809523809641</v>
      </c>
      <c r="F31" s="3">
        <f t="shared" si="30"/>
        <v>7.0000000000000007E-2</v>
      </c>
      <c r="G31" s="12"/>
      <c r="H31" s="12"/>
      <c r="I31" s="22"/>
      <c r="J31" s="12"/>
      <c r="K31" s="12"/>
      <c r="L31" s="12"/>
      <c r="M31" s="12"/>
      <c r="N31" s="12"/>
    </row>
    <row r="32" spans="1:45" x14ac:dyDescent="0.3">
      <c r="A32" s="1">
        <f t="shared" si="26"/>
        <v>11</v>
      </c>
      <c r="B32" s="32">
        <f t="shared" si="28"/>
        <v>121.89944199947561</v>
      </c>
      <c r="C32" s="28">
        <f>AJ4</f>
        <v>182.84916299921537</v>
      </c>
      <c r="D32" s="20">
        <f t="shared" si="29"/>
        <v>6.094972099973786</v>
      </c>
      <c r="E32" s="3">
        <f t="shared" si="27"/>
        <v>0.1060000000000015</v>
      </c>
      <c r="F32" s="29">
        <f t="shared" si="30"/>
        <v>7.0000000000000007E-2</v>
      </c>
      <c r="G32" s="12"/>
      <c r="H32" s="12"/>
      <c r="I32" s="22"/>
      <c r="J32" s="12"/>
      <c r="K32" s="12"/>
      <c r="L32" s="12"/>
      <c r="M32" s="12"/>
      <c r="N32" s="12"/>
    </row>
    <row r="33" spans="1:34" x14ac:dyDescent="0.3">
      <c r="A33" s="1">
        <f t="shared" si="26"/>
        <v>12</v>
      </c>
      <c r="B33" s="32">
        <f t="shared" si="28"/>
        <v>124.33743083946513</v>
      </c>
      <c r="C33" s="5">
        <f>AM4</f>
        <v>196.3222592202105</v>
      </c>
      <c r="D33" s="20">
        <f t="shared" si="29"/>
        <v>6.2168715419732621</v>
      </c>
      <c r="E33" s="3">
        <f t="shared" si="27"/>
        <v>0.10701754385965052</v>
      </c>
      <c r="F33" s="3">
        <f t="shared" si="30"/>
        <v>7.0000000000000007E-2</v>
      </c>
      <c r="G33" s="12"/>
      <c r="H33" s="12"/>
      <c r="I33" s="22"/>
      <c r="J33" s="12"/>
      <c r="K33" s="12"/>
      <c r="L33" s="12"/>
      <c r="M33" s="12"/>
      <c r="N33" s="12"/>
    </row>
    <row r="34" spans="1:34" x14ac:dyDescent="0.3">
      <c r="A34" s="1">
        <f t="shared" si="26"/>
        <v>13</v>
      </c>
      <c r="B34" s="32">
        <f t="shared" si="28"/>
        <v>126.82417945625443</v>
      </c>
      <c r="C34" s="5">
        <f>AP4</f>
        <v>211.37363242709372</v>
      </c>
      <c r="D34" s="20">
        <f t="shared" si="29"/>
        <v>6.3412089728127272</v>
      </c>
      <c r="E34" s="3">
        <f t="shared" si="27"/>
        <v>0.10833333333333513</v>
      </c>
      <c r="F34" s="3">
        <f t="shared" si="30"/>
        <v>7.0000000000000007E-2</v>
      </c>
      <c r="G34" s="12"/>
      <c r="H34" s="12"/>
      <c r="I34" s="22"/>
      <c r="J34" s="12"/>
      <c r="K34" s="12"/>
      <c r="L34" s="12"/>
      <c r="M34" s="12"/>
      <c r="N34" s="12"/>
    </row>
    <row r="35" spans="1:34" s="11" customFormat="1" x14ac:dyDescent="0.3">
      <c r="A35" s="34">
        <f t="shared" si="26"/>
        <v>14</v>
      </c>
      <c r="B35" s="35">
        <f t="shared" si="28"/>
        <v>129.36066304537951</v>
      </c>
      <c r="C35" s="36">
        <f>C34*(1+$B$1)</f>
        <v>215.60110507563562</v>
      </c>
      <c r="D35" s="37">
        <f t="shared" si="29"/>
        <v>6.4680331522689816</v>
      </c>
      <c r="E35" s="38">
        <f t="shared" si="27"/>
        <v>4.9999999999999677E-2</v>
      </c>
      <c r="F35" s="38">
        <f t="shared" si="30"/>
        <v>7.0000000000000007E-2</v>
      </c>
      <c r="G35" s="39"/>
      <c r="H35" s="10"/>
      <c r="I35" s="10"/>
    </row>
    <row r="36" spans="1:34" x14ac:dyDescent="0.3">
      <c r="A36" s="1">
        <f t="shared" si="26"/>
        <v>15</v>
      </c>
      <c r="B36" s="32">
        <f t="shared" si="28"/>
        <v>131.9478763062871</v>
      </c>
      <c r="C36" s="26">
        <f t="shared" ref="C36:C42" si="31">C35*(1+$B$1)</f>
        <v>219.91312717714834</v>
      </c>
      <c r="D36" s="20">
        <f t="shared" si="29"/>
        <v>6.5973938153143612</v>
      </c>
      <c r="E36" s="3">
        <f>D1-F1</f>
        <v>0.05</v>
      </c>
      <c r="F36" s="3">
        <f t="shared" si="30"/>
        <v>7.0000000000000007E-2</v>
      </c>
      <c r="G36" s="8"/>
      <c r="I36" s="10"/>
      <c r="AH36" s="5"/>
    </row>
    <row r="37" spans="1:34" x14ac:dyDescent="0.3">
      <c r="A37" s="1">
        <f t="shared" si="26"/>
        <v>16</v>
      </c>
      <c r="B37" s="32">
        <f t="shared" si="28"/>
        <v>134.58683383241285</v>
      </c>
      <c r="C37" s="26">
        <f t="shared" si="31"/>
        <v>224.31138972069132</v>
      </c>
      <c r="D37" s="20">
        <f t="shared" si="29"/>
        <v>6.7293416916206485</v>
      </c>
      <c r="E37" s="3">
        <f t="shared" ref="E37:E42" si="32">E36</f>
        <v>0.05</v>
      </c>
      <c r="F37" s="3">
        <f t="shared" si="30"/>
        <v>7.0000000000000007E-2</v>
      </c>
      <c r="G37" s="3"/>
      <c r="H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H37" s="5"/>
    </row>
    <row r="38" spans="1:34" x14ac:dyDescent="0.3">
      <c r="A38" s="1">
        <f t="shared" si="26"/>
        <v>17</v>
      </c>
      <c r="B38" s="32">
        <f t="shared" si="28"/>
        <v>137.2785705090611</v>
      </c>
      <c r="C38" s="26">
        <f t="shared" si="31"/>
        <v>228.79761751510515</v>
      </c>
      <c r="D38" s="20">
        <f t="shared" si="29"/>
        <v>6.863928525453062</v>
      </c>
      <c r="E38" s="3">
        <f t="shared" si="32"/>
        <v>0.05</v>
      </c>
      <c r="F38" s="3">
        <f t="shared" si="30"/>
        <v>7.0000000000000007E-2</v>
      </c>
      <c r="G38" s="3"/>
      <c r="H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AH38" s="5"/>
    </row>
    <row r="39" spans="1:34" x14ac:dyDescent="0.3">
      <c r="A39" s="1">
        <f t="shared" si="26"/>
        <v>18</v>
      </c>
      <c r="B39" s="32">
        <f t="shared" si="28"/>
        <v>140.02414191924231</v>
      </c>
      <c r="C39" s="26">
        <f t="shared" si="31"/>
        <v>233.37356986540726</v>
      </c>
      <c r="D39" s="20">
        <f t="shared" si="29"/>
        <v>7.0012070959621235</v>
      </c>
      <c r="E39" s="3">
        <f t="shared" si="32"/>
        <v>0.05</v>
      </c>
      <c r="F39" s="3">
        <f t="shared" si="30"/>
        <v>7.0000000000000007E-2</v>
      </c>
      <c r="G39" s="8"/>
      <c r="I39" s="10"/>
      <c r="AH39" s="5"/>
    </row>
    <row r="40" spans="1:34" x14ac:dyDescent="0.3">
      <c r="A40" s="1">
        <f t="shared" si="26"/>
        <v>19</v>
      </c>
      <c r="B40" s="32">
        <f t="shared" si="28"/>
        <v>142.82462475762716</v>
      </c>
      <c r="C40" s="26">
        <f t="shared" si="31"/>
        <v>238.04104126271542</v>
      </c>
      <c r="D40" s="20">
        <f t="shared" si="29"/>
        <v>7.1412312378813665</v>
      </c>
      <c r="E40" s="3">
        <f t="shared" si="32"/>
        <v>0.05</v>
      </c>
      <c r="F40" s="3">
        <f t="shared" si="30"/>
        <v>7.0000000000000007E-2</v>
      </c>
      <c r="G40" s="8"/>
      <c r="I40" s="10"/>
      <c r="AH40" s="5"/>
    </row>
    <row r="41" spans="1:34" x14ac:dyDescent="0.3">
      <c r="A41" s="1">
        <f t="shared" si="26"/>
        <v>20</v>
      </c>
      <c r="B41" s="32">
        <f t="shared" si="28"/>
        <v>145.6811172527797</v>
      </c>
      <c r="C41" s="26">
        <f t="shared" si="31"/>
        <v>242.80186208796974</v>
      </c>
      <c r="D41" s="20">
        <f t="shared" si="29"/>
        <v>7.2840558626389935</v>
      </c>
      <c r="E41" s="3">
        <f t="shared" si="32"/>
        <v>0.05</v>
      </c>
      <c r="F41" s="3">
        <f t="shared" si="30"/>
        <v>7.0000000000000007E-2</v>
      </c>
      <c r="G41" s="8"/>
      <c r="I41" s="10"/>
      <c r="AH41" s="5"/>
    </row>
    <row r="42" spans="1:34" x14ac:dyDescent="0.3">
      <c r="A42" s="1">
        <f t="shared" si="26"/>
        <v>21</v>
      </c>
      <c r="B42" s="32">
        <f t="shared" si="28"/>
        <v>148.59473959783529</v>
      </c>
      <c r="C42" s="26">
        <f t="shared" si="31"/>
        <v>247.65789932972913</v>
      </c>
      <c r="D42" s="20">
        <f t="shared" si="29"/>
        <v>7.4297369798917732</v>
      </c>
      <c r="E42" s="3">
        <f t="shared" si="32"/>
        <v>0.05</v>
      </c>
      <c r="F42" s="3">
        <f t="shared" si="30"/>
        <v>7.0000000000000007E-2</v>
      </c>
      <c r="G42" s="8"/>
      <c r="I42" s="10"/>
      <c r="AH42" s="5"/>
    </row>
    <row r="43" spans="1:34" x14ac:dyDescent="0.3">
      <c r="G43" s="8"/>
      <c r="I43" s="10"/>
    </row>
    <row r="44" spans="1:34" x14ac:dyDescent="0.3">
      <c r="G44" s="8"/>
      <c r="I44" s="10"/>
    </row>
    <row r="45" spans="1:34" x14ac:dyDescent="0.3">
      <c r="G45" s="8"/>
      <c r="I45" s="10"/>
    </row>
    <row r="46" spans="1:34" x14ac:dyDescent="0.3">
      <c r="G46" s="8"/>
      <c r="I46" s="10"/>
    </row>
    <row r="47" spans="1:34" x14ac:dyDescent="0.3">
      <c r="G47" s="8"/>
      <c r="I47" s="10"/>
    </row>
    <row r="48" spans="1:34" x14ac:dyDescent="0.3">
      <c r="G48" s="8"/>
      <c r="I48" s="10"/>
    </row>
    <row r="49" spans="7:9" x14ac:dyDescent="0.3">
      <c r="G49" s="8"/>
      <c r="I49" s="10"/>
    </row>
    <row r="50" spans="7:9" x14ac:dyDescent="0.3">
      <c r="G50" s="8"/>
      <c r="I50" s="10"/>
    </row>
    <row r="51" spans="7:9" x14ac:dyDescent="0.3">
      <c r="G51" s="8"/>
      <c r="I51" s="10"/>
    </row>
    <row r="52" spans="7:9" x14ac:dyDescent="0.3">
      <c r="G52" s="8"/>
      <c r="I52" s="10"/>
    </row>
    <row r="53" spans="7:9" x14ac:dyDescent="0.3">
      <c r="G53" s="8"/>
      <c r="I53" s="10"/>
    </row>
    <row r="54" spans="7:9" x14ac:dyDescent="0.3">
      <c r="G54" s="8"/>
      <c r="I54" s="10"/>
    </row>
    <row r="55" spans="7:9" x14ac:dyDescent="0.3">
      <c r="G55" s="8"/>
      <c r="I55" s="10"/>
    </row>
    <row r="56" spans="7:9" x14ac:dyDescent="0.3">
      <c r="G56" s="8"/>
      <c r="I56" s="10"/>
    </row>
    <row r="57" spans="7:9" x14ac:dyDescent="0.3">
      <c r="G57" s="8"/>
      <c r="I57" s="10"/>
    </row>
    <row r="58" spans="7:9" x14ac:dyDescent="0.3">
      <c r="G58" s="8"/>
      <c r="I58" s="10"/>
    </row>
    <row r="59" spans="7:9" x14ac:dyDescent="0.3">
      <c r="G59" s="8"/>
      <c r="I59" s="10"/>
    </row>
    <row r="60" spans="7:9" x14ac:dyDescent="0.3">
      <c r="G60" s="8"/>
      <c r="I60" s="10"/>
    </row>
    <row r="61" spans="7:9" x14ac:dyDescent="0.3">
      <c r="G61" s="8"/>
      <c r="I61" s="10"/>
    </row>
    <row r="62" spans="7:9" x14ac:dyDescent="0.3">
      <c r="G62" s="8"/>
      <c r="I62" s="10"/>
    </row>
    <row r="63" spans="7:9" x14ac:dyDescent="0.3">
      <c r="G63" s="8"/>
      <c r="I63" s="10"/>
    </row>
    <row r="64" spans="7:9" x14ac:dyDescent="0.3">
      <c r="G64" s="8"/>
      <c r="I64" s="10"/>
    </row>
    <row r="65" spans="7:9" x14ac:dyDescent="0.3">
      <c r="G65" s="8"/>
      <c r="I65" s="10"/>
    </row>
    <row r="66" spans="7:9" x14ac:dyDescent="0.3">
      <c r="G66" s="8"/>
      <c r="I66" s="10"/>
    </row>
    <row r="67" spans="7:9" x14ac:dyDescent="0.3">
      <c r="G67" s="8"/>
      <c r="I67" s="10"/>
    </row>
    <row r="68" spans="7:9" x14ac:dyDescent="0.3">
      <c r="G68" s="8"/>
      <c r="I68" s="10"/>
    </row>
    <row r="69" spans="7:9" x14ac:dyDescent="0.3">
      <c r="G69" s="8"/>
      <c r="I69" s="10"/>
    </row>
    <row r="70" spans="7:9" x14ac:dyDescent="0.3">
      <c r="G70" s="8"/>
      <c r="I70" s="10"/>
    </row>
    <row r="71" spans="7:9" x14ac:dyDescent="0.3">
      <c r="G71" s="8"/>
      <c r="I71" s="10"/>
    </row>
    <row r="72" spans="7:9" x14ac:dyDescent="0.3">
      <c r="G72" s="8"/>
      <c r="I72" s="10"/>
    </row>
    <row r="73" spans="7:9" x14ac:dyDescent="0.3">
      <c r="G73" s="8"/>
      <c r="I73" s="10"/>
    </row>
    <row r="74" spans="7:9" x14ac:dyDescent="0.3">
      <c r="G74" s="8"/>
      <c r="I74" s="10"/>
    </row>
    <row r="75" spans="7:9" x14ac:dyDescent="0.3">
      <c r="G75" s="8"/>
      <c r="I75" s="10"/>
    </row>
    <row r="76" spans="7:9" x14ac:dyDescent="0.3">
      <c r="G76" s="8"/>
      <c r="I76" s="10"/>
    </row>
    <row r="77" spans="7:9" x14ac:dyDescent="0.3">
      <c r="G77" s="8"/>
      <c r="I77" s="10"/>
    </row>
    <row r="78" spans="7:9" x14ac:dyDescent="0.3">
      <c r="G78" s="8"/>
      <c r="I78" s="10"/>
    </row>
    <row r="79" spans="7:9" x14ac:dyDescent="0.3">
      <c r="G79" s="8"/>
      <c r="I79" s="10"/>
    </row>
    <row r="80" spans="7:9" x14ac:dyDescent="0.3">
      <c r="G80" s="8"/>
      <c r="I80" s="10"/>
    </row>
    <row r="81" spans="7:9" x14ac:dyDescent="0.3">
      <c r="G81" s="8"/>
      <c r="I81" s="10"/>
    </row>
    <row r="82" spans="7:9" x14ac:dyDescent="0.3">
      <c r="G82" s="8"/>
      <c r="I82" s="10"/>
    </row>
    <row r="83" spans="7:9" x14ac:dyDescent="0.3">
      <c r="G83" s="8"/>
      <c r="I83" s="10"/>
    </row>
    <row r="84" spans="7:9" x14ac:dyDescent="0.3">
      <c r="G84" s="8"/>
      <c r="I84" s="10"/>
    </row>
    <row r="85" spans="7:9" x14ac:dyDescent="0.3">
      <c r="G85" s="8"/>
      <c r="I85" s="10"/>
    </row>
    <row r="86" spans="7:9" x14ac:dyDescent="0.3">
      <c r="G86" s="8"/>
      <c r="I86" s="10"/>
    </row>
    <row r="87" spans="7:9" x14ac:dyDescent="0.3">
      <c r="G87" s="8"/>
      <c r="I87" s="10"/>
    </row>
    <row r="88" spans="7:9" x14ac:dyDescent="0.3">
      <c r="G88" s="8"/>
      <c r="I88" s="10"/>
    </row>
    <row r="89" spans="7:9" x14ac:dyDescent="0.3">
      <c r="G89" s="8"/>
      <c r="I89" s="10"/>
    </row>
    <row r="90" spans="7:9" x14ac:dyDescent="0.3">
      <c r="G90" s="8"/>
      <c r="I90" s="10"/>
    </row>
    <row r="91" spans="7:9" x14ac:dyDescent="0.3">
      <c r="G91" s="8"/>
      <c r="I91" s="10"/>
    </row>
    <row r="92" spans="7:9" x14ac:dyDescent="0.3">
      <c r="G92" s="8"/>
      <c r="I92" s="10"/>
    </row>
    <row r="93" spans="7:9" x14ac:dyDescent="0.3">
      <c r="G93" s="8"/>
      <c r="I93" s="10"/>
    </row>
    <row r="94" spans="7:9" x14ac:dyDescent="0.3">
      <c r="G94" s="8"/>
      <c r="I94" s="10"/>
    </row>
    <row r="95" spans="7:9" x14ac:dyDescent="0.3">
      <c r="G95" s="8"/>
      <c r="I95" s="10"/>
    </row>
    <row r="96" spans="7:9" x14ac:dyDescent="0.3">
      <c r="G96" s="8"/>
      <c r="I96" s="10"/>
    </row>
    <row r="97" spans="7:9" x14ac:dyDescent="0.3">
      <c r="G97" s="8"/>
      <c r="I97" s="10"/>
    </row>
    <row r="98" spans="7:9" x14ac:dyDescent="0.3">
      <c r="G98" s="8"/>
      <c r="I98" s="10"/>
    </row>
    <row r="99" spans="7:9" x14ac:dyDescent="0.3">
      <c r="G99" s="8"/>
      <c r="I99" s="10"/>
    </row>
    <row r="100" spans="7:9" x14ac:dyDescent="0.3">
      <c r="G100" s="8"/>
      <c r="I100" s="10"/>
    </row>
    <row r="101" spans="7:9" x14ac:dyDescent="0.3">
      <c r="G101" s="8"/>
      <c r="I101" s="10"/>
    </row>
    <row r="102" spans="7:9" x14ac:dyDescent="0.3">
      <c r="G102" s="8"/>
      <c r="I102" s="10"/>
    </row>
    <row r="103" spans="7:9" x14ac:dyDescent="0.3">
      <c r="G103" s="8"/>
      <c r="I103" s="10"/>
    </row>
    <row r="104" spans="7:9" x14ac:dyDescent="0.3">
      <c r="G104" s="8"/>
      <c r="I104" s="10"/>
    </row>
    <row r="105" spans="7:9" x14ac:dyDescent="0.3">
      <c r="G105" s="8"/>
      <c r="I105" s="10"/>
    </row>
    <row r="106" spans="7:9" x14ac:dyDescent="0.3">
      <c r="G106" s="8"/>
      <c r="I106" s="10"/>
    </row>
    <row r="107" spans="7:9" x14ac:dyDescent="0.3">
      <c r="G107" s="8"/>
      <c r="I107" s="10"/>
    </row>
    <row r="108" spans="7:9" x14ac:dyDescent="0.3">
      <c r="G108" s="8"/>
      <c r="I108" s="10"/>
    </row>
    <row r="109" spans="7:9" x14ac:dyDescent="0.3">
      <c r="G109" s="8"/>
      <c r="I109" s="10"/>
    </row>
    <row r="110" spans="7:9" x14ac:dyDescent="0.3">
      <c r="G110" s="8"/>
      <c r="I110" s="10"/>
    </row>
    <row r="111" spans="7:9" x14ac:dyDescent="0.3">
      <c r="G111" s="8"/>
      <c r="I111" s="10"/>
    </row>
    <row r="112" spans="7:9" x14ac:dyDescent="0.3">
      <c r="G112" s="8"/>
      <c r="I112" s="10"/>
    </row>
    <row r="113" spans="7:9" x14ac:dyDescent="0.3">
      <c r="G113" s="8"/>
      <c r="I113" s="10"/>
    </row>
    <row r="114" spans="7:9" x14ac:dyDescent="0.3">
      <c r="G114" s="8"/>
      <c r="I114" s="10"/>
    </row>
    <row r="115" spans="7:9" x14ac:dyDescent="0.3">
      <c r="G115" s="8"/>
      <c r="I115" s="10"/>
    </row>
    <row r="116" spans="7:9" x14ac:dyDescent="0.3">
      <c r="G116" s="8"/>
      <c r="I116" s="10"/>
    </row>
    <row r="117" spans="7:9" x14ac:dyDescent="0.3">
      <c r="G117" s="8"/>
      <c r="I117" s="10"/>
    </row>
    <row r="118" spans="7:9" x14ac:dyDescent="0.3">
      <c r="G118" s="8"/>
      <c r="I118" s="10"/>
    </row>
    <row r="119" spans="7:9" x14ac:dyDescent="0.3">
      <c r="G119" s="8"/>
      <c r="I119" s="10"/>
    </row>
    <row r="120" spans="7:9" x14ac:dyDescent="0.3">
      <c r="G120" s="8"/>
      <c r="I120" s="10"/>
    </row>
    <row r="121" spans="7:9" x14ac:dyDescent="0.3">
      <c r="G121" s="8"/>
      <c r="I121" s="10"/>
    </row>
    <row r="122" spans="7:9" x14ac:dyDescent="0.3">
      <c r="G122" s="8"/>
      <c r="I122" s="10"/>
    </row>
    <row r="123" spans="7:9" x14ac:dyDescent="0.3">
      <c r="G123" s="8"/>
      <c r="I123" s="10"/>
    </row>
    <row r="124" spans="7:9" x14ac:dyDescent="0.3">
      <c r="G124" s="8"/>
      <c r="I124" s="10"/>
    </row>
    <row r="125" spans="7:9" x14ac:dyDescent="0.3">
      <c r="G125" s="8"/>
      <c r="I125" s="10"/>
    </row>
    <row r="126" spans="7:9" x14ac:dyDescent="0.3">
      <c r="G126" s="8"/>
      <c r="I126" s="10"/>
    </row>
    <row r="127" spans="7:9" x14ac:dyDescent="0.3">
      <c r="G127" s="8"/>
      <c r="I127" s="10"/>
    </row>
    <row r="128" spans="7:9" x14ac:dyDescent="0.3">
      <c r="G128" s="8"/>
      <c r="I128" s="10"/>
    </row>
    <row r="129" spans="7:9" x14ac:dyDescent="0.3">
      <c r="G129" s="8"/>
      <c r="I129" s="10"/>
    </row>
    <row r="130" spans="7:9" x14ac:dyDescent="0.3">
      <c r="G130" s="8"/>
      <c r="I130" s="10"/>
    </row>
    <row r="131" spans="7:9" x14ac:dyDescent="0.3">
      <c r="G131" s="8"/>
      <c r="I131" s="10"/>
    </row>
    <row r="132" spans="7:9" x14ac:dyDescent="0.3">
      <c r="G132" s="8"/>
      <c r="I132" s="10"/>
    </row>
    <row r="133" spans="7:9" x14ac:dyDescent="0.3">
      <c r="G133" s="8"/>
      <c r="I133" s="10"/>
    </row>
    <row r="134" spans="7:9" x14ac:dyDescent="0.3">
      <c r="G134" s="8"/>
      <c r="I134" s="10"/>
    </row>
    <row r="135" spans="7:9" x14ac:dyDescent="0.3">
      <c r="G135" s="8"/>
      <c r="I135" s="10"/>
    </row>
    <row r="136" spans="7:9" x14ac:dyDescent="0.3">
      <c r="G136" s="8"/>
      <c r="I136" s="10"/>
    </row>
    <row r="137" spans="7:9" x14ac:dyDescent="0.3">
      <c r="G137" s="8"/>
      <c r="I137" s="10"/>
    </row>
    <row r="138" spans="7:9" x14ac:dyDescent="0.3">
      <c r="G138" s="8"/>
      <c r="I138" s="10"/>
    </row>
    <row r="139" spans="7:9" x14ac:dyDescent="0.3">
      <c r="G139" s="8"/>
      <c r="I139" s="10"/>
    </row>
    <row r="140" spans="7:9" x14ac:dyDescent="0.3">
      <c r="G140" s="8"/>
      <c r="I140" s="10"/>
    </row>
    <row r="141" spans="7:9" x14ac:dyDescent="0.3">
      <c r="G141" s="8"/>
      <c r="I141" s="10"/>
    </row>
    <row r="142" spans="7:9" x14ac:dyDescent="0.3">
      <c r="G142" s="8"/>
      <c r="I142" s="10"/>
    </row>
    <row r="143" spans="7:9" x14ac:dyDescent="0.3">
      <c r="G143" s="8"/>
      <c r="I143" s="10"/>
    </row>
    <row r="144" spans="7:9" x14ac:dyDescent="0.3">
      <c r="G144" s="8"/>
      <c r="I144" s="10"/>
    </row>
    <row r="145" spans="7:9" x14ac:dyDescent="0.3">
      <c r="G145" s="8"/>
      <c r="I145" s="10"/>
    </row>
    <row r="146" spans="7:9" x14ac:dyDescent="0.3">
      <c r="G146" s="8"/>
      <c r="I146" s="10"/>
    </row>
    <row r="147" spans="7:9" x14ac:dyDescent="0.3">
      <c r="G147" s="8"/>
      <c r="I147" s="10"/>
    </row>
    <row r="148" spans="7:9" x14ac:dyDescent="0.3">
      <c r="G148" s="8"/>
      <c r="I148" s="10"/>
    </row>
    <row r="149" spans="7:9" x14ac:dyDescent="0.3">
      <c r="G149" s="8"/>
      <c r="I149" s="10"/>
    </row>
    <row r="150" spans="7:9" x14ac:dyDescent="0.3">
      <c r="G150" s="8"/>
      <c r="I150" s="10"/>
    </row>
    <row r="151" spans="7:9" x14ac:dyDescent="0.3">
      <c r="G151" s="8"/>
      <c r="I151" s="10"/>
    </row>
    <row r="152" spans="7:9" x14ac:dyDescent="0.3">
      <c r="G152" s="8"/>
      <c r="I152" s="10"/>
    </row>
    <row r="153" spans="7:9" x14ac:dyDescent="0.3">
      <c r="G153" s="8"/>
      <c r="I153" s="10"/>
    </row>
    <row r="154" spans="7:9" x14ac:dyDescent="0.3">
      <c r="G154" s="8"/>
      <c r="I154" s="10"/>
    </row>
    <row r="155" spans="7:9" x14ac:dyDescent="0.3">
      <c r="G155" s="8"/>
      <c r="I155" s="10"/>
    </row>
    <row r="156" spans="7:9" x14ac:dyDescent="0.3">
      <c r="G156" s="8"/>
      <c r="I156" s="10"/>
    </row>
    <row r="157" spans="7:9" x14ac:dyDescent="0.3">
      <c r="G157" s="8"/>
      <c r="I157" s="10"/>
    </row>
    <row r="158" spans="7:9" x14ac:dyDescent="0.3">
      <c r="G158" s="8"/>
      <c r="I158" s="10"/>
    </row>
    <row r="159" spans="7:9" x14ac:dyDescent="0.3">
      <c r="G159" s="8"/>
      <c r="I159" s="10"/>
    </row>
    <row r="160" spans="7:9" x14ac:dyDescent="0.3">
      <c r="G160" s="8"/>
      <c r="I160" s="10"/>
    </row>
    <row r="161" spans="7:9" x14ac:dyDescent="0.3">
      <c r="G161" s="8"/>
      <c r="I161" s="10"/>
    </row>
    <row r="162" spans="7:9" x14ac:dyDescent="0.3">
      <c r="G162" s="8"/>
      <c r="I162" s="10"/>
    </row>
    <row r="163" spans="7:9" x14ac:dyDescent="0.3">
      <c r="G163" s="8"/>
      <c r="I163" s="10"/>
    </row>
    <row r="164" spans="7:9" x14ac:dyDescent="0.3">
      <c r="G164" s="8"/>
      <c r="I164" s="10"/>
    </row>
    <row r="165" spans="7:9" x14ac:dyDescent="0.3">
      <c r="G165" s="8"/>
      <c r="I165" s="10"/>
    </row>
    <row r="166" spans="7:9" x14ac:dyDescent="0.3">
      <c r="G166" s="8"/>
      <c r="I166" s="10"/>
    </row>
    <row r="167" spans="7:9" x14ac:dyDescent="0.3">
      <c r="G167" s="8"/>
      <c r="I167" s="10"/>
    </row>
    <row r="168" spans="7:9" x14ac:dyDescent="0.3">
      <c r="G168" s="8"/>
      <c r="I168" s="10"/>
    </row>
    <row r="169" spans="7:9" x14ac:dyDescent="0.3">
      <c r="G169" s="8"/>
      <c r="I169" s="10"/>
    </row>
    <row r="170" spans="7:9" x14ac:dyDescent="0.3">
      <c r="G170" s="8"/>
      <c r="I170" s="10"/>
    </row>
    <row r="171" spans="7:9" x14ac:dyDescent="0.3">
      <c r="G171" s="8"/>
      <c r="I171" s="10"/>
    </row>
    <row r="172" spans="7:9" x14ac:dyDescent="0.3">
      <c r="G172" s="8"/>
      <c r="I172" s="10"/>
    </row>
    <row r="173" spans="7:9" x14ac:dyDescent="0.3">
      <c r="G173" s="8"/>
      <c r="I173" s="10"/>
    </row>
    <row r="174" spans="7:9" x14ac:dyDescent="0.3">
      <c r="G174" s="8"/>
      <c r="I174" s="10"/>
    </row>
    <row r="175" spans="7:9" x14ac:dyDescent="0.3">
      <c r="G175" s="8"/>
      <c r="I175" s="10"/>
    </row>
    <row r="176" spans="7:9" x14ac:dyDescent="0.3">
      <c r="G176" s="8"/>
      <c r="I176" s="10"/>
    </row>
    <row r="177" spans="7:9" x14ac:dyDescent="0.3">
      <c r="G177" s="8"/>
      <c r="I177" s="10"/>
    </row>
    <row r="178" spans="7:9" x14ac:dyDescent="0.3">
      <c r="G178" s="8"/>
      <c r="I178" s="10"/>
    </row>
    <row r="179" spans="7:9" x14ac:dyDescent="0.3">
      <c r="G179" s="8"/>
      <c r="I179" s="10"/>
    </row>
    <row r="180" spans="7:9" x14ac:dyDescent="0.3">
      <c r="G180" s="8"/>
      <c r="I180" s="10"/>
    </row>
    <row r="181" spans="7:9" x14ac:dyDescent="0.3">
      <c r="G181" s="8"/>
      <c r="I181" s="10"/>
    </row>
    <row r="182" spans="7:9" x14ac:dyDescent="0.3">
      <c r="G182" s="8"/>
      <c r="I182" s="10"/>
    </row>
    <row r="183" spans="7:9" x14ac:dyDescent="0.3">
      <c r="G183" s="8"/>
      <c r="I183" s="10"/>
    </row>
    <row r="184" spans="7:9" x14ac:dyDescent="0.3">
      <c r="G184" s="8"/>
      <c r="I184" s="10"/>
    </row>
    <row r="185" spans="7:9" x14ac:dyDescent="0.3">
      <c r="G185" s="8"/>
      <c r="I185" s="10"/>
    </row>
    <row r="186" spans="7:9" x14ac:dyDescent="0.3">
      <c r="G186" s="8"/>
      <c r="I186" s="10"/>
    </row>
    <row r="187" spans="7:9" x14ac:dyDescent="0.3">
      <c r="G187" s="8"/>
      <c r="I187" s="10"/>
    </row>
    <row r="188" spans="7:9" x14ac:dyDescent="0.3">
      <c r="G188" s="8"/>
      <c r="I188" s="10"/>
    </row>
    <row r="189" spans="7:9" x14ac:dyDescent="0.3">
      <c r="G189" s="8"/>
      <c r="I189" s="10"/>
    </row>
    <row r="190" spans="7:9" x14ac:dyDescent="0.3">
      <c r="G190" s="8"/>
      <c r="I190" s="10"/>
    </row>
    <row r="191" spans="7:9" x14ac:dyDescent="0.3">
      <c r="G191" s="8"/>
      <c r="I191" s="10"/>
    </row>
    <row r="192" spans="7:9" x14ac:dyDescent="0.3">
      <c r="G192" s="8"/>
      <c r="I192" s="10"/>
    </row>
    <row r="193" spans="7:9" x14ac:dyDescent="0.3">
      <c r="G193" s="8"/>
      <c r="I193" s="10"/>
    </row>
    <row r="194" spans="7:9" x14ac:dyDescent="0.3">
      <c r="G194" s="8"/>
      <c r="I194" s="10"/>
    </row>
    <row r="195" spans="7:9" x14ac:dyDescent="0.3">
      <c r="G195" s="8"/>
      <c r="I195" s="10"/>
    </row>
    <row r="196" spans="7:9" x14ac:dyDescent="0.3">
      <c r="G196" s="8"/>
      <c r="I196" s="10"/>
    </row>
    <row r="197" spans="7:9" x14ac:dyDescent="0.3">
      <c r="G197" s="8"/>
      <c r="I197" s="10"/>
    </row>
    <row r="198" spans="7:9" x14ac:dyDescent="0.3">
      <c r="G198" s="8"/>
      <c r="I198" s="10"/>
    </row>
    <row r="199" spans="7:9" x14ac:dyDescent="0.3">
      <c r="G199" s="8"/>
      <c r="I199" s="10"/>
    </row>
    <row r="200" spans="7:9" x14ac:dyDescent="0.3">
      <c r="G200" s="8"/>
      <c r="I200" s="10"/>
    </row>
    <row r="201" spans="7:9" x14ac:dyDescent="0.3">
      <c r="G201" s="8"/>
      <c r="I201" s="10"/>
    </row>
    <row r="202" spans="7:9" x14ac:dyDescent="0.3">
      <c r="G202" s="8"/>
      <c r="I202" s="10"/>
    </row>
    <row r="203" spans="7:9" x14ac:dyDescent="0.3">
      <c r="G203" s="8"/>
      <c r="I203" s="10"/>
    </row>
    <row r="204" spans="7:9" x14ac:dyDescent="0.3">
      <c r="G204" s="8"/>
      <c r="I204" s="10"/>
    </row>
    <row r="205" spans="7:9" x14ac:dyDescent="0.3">
      <c r="G205" s="8"/>
      <c r="I205" s="10"/>
    </row>
    <row r="206" spans="7:9" x14ac:dyDescent="0.3">
      <c r="G206" s="8"/>
      <c r="I206" s="10"/>
    </row>
    <row r="207" spans="7:9" x14ac:dyDescent="0.3">
      <c r="G207" s="8"/>
      <c r="I207" s="10"/>
    </row>
    <row r="208" spans="7:9" x14ac:dyDescent="0.3">
      <c r="G208" s="8"/>
      <c r="I208" s="10"/>
    </row>
    <row r="209" spans="7:9" x14ac:dyDescent="0.3">
      <c r="G209" s="8"/>
      <c r="I209" s="10"/>
    </row>
    <row r="210" spans="7:9" x14ac:dyDescent="0.3">
      <c r="G210" s="8"/>
      <c r="I210" s="10"/>
    </row>
    <row r="211" spans="7:9" x14ac:dyDescent="0.3">
      <c r="G211" s="8"/>
      <c r="I211" s="10"/>
    </row>
    <row r="212" spans="7:9" x14ac:dyDescent="0.3">
      <c r="G212" s="8"/>
      <c r="I212" s="10"/>
    </row>
    <row r="213" spans="7:9" x14ac:dyDescent="0.3">
      <c r="G213" s="8"/>
      <c r="I213" s="10"/>
    </row>
    <row r="214" spans="7:9" x14ac:dyDescent="0.3">
      <c r="G214" s="8"/>
      <c r="I214" s="10"/>
    </row>
    <row r="215" spans="7:9" x14ac:dyDescent="0.3">
      <c r="G215" s="8"/>
      <c r="I215" s="10"/>
    </row>
    <row r="216" spans="7:9" x14ac:dyDescent="0.3">
      <c r="G216" s="8"/>
      <c r="I216" s="10"/>
    </row>
    <row r="217" spans="7:9" x14ac:dyDescent="0.3">
      <c r="G217" s="8"/>
      <c r="I217" s="10"/>
    </row>
    <row r="218" spans="7:9" x14ac:dyDescent="0.3">
      <c r="G218" s="8"/>
      <c r="I218" s="10"/>
    </row>
    <row r="219" spans="7:9" x14ac:dyDescent="0.3">
      <c r="G219" s="8"/>
      <c r="I219" s="10"/>
    </row>
    <row r="220" spans="7:9" x14ac:dyDescent="0.3">
      <c r="G220" s="8"/>
      <c r="I220" s="10"/>
    </row>
    <row r="221" spans="7:9" x14ac:dyDescent="0.3">
      <c r="G221" s="8"/>
      <c r="I221" s="10"/>
    </row>
    <row r="222" spans="7:9" x14ac:dyDescent="0.3">
      <c r="G222" s="8"/>
      <c r="I222" s="10"/>
    </row>
    <row r="223" spans="7:9" x14ac:dyDescent="0.3">
      <c r="G223" s="8"/>
      <c r="I223" s="10"/>
    </row>
    <row r="224" spans="7:9" x14ac:dyDescent="0.3">
      <c r="G224" s="8"/>
      <c r="I224" s="10"/>
    </row>
    <row r="225" spans="7:9" x14ac:dyDescent="0.3">
      <c r="G225" s="8"/>
      <c r="I225" s="10"/>
    </row>
    <row r="226" spans="7:9" x14ac:dyDescent="0.3">
      <c r="G226" s="8"/>
      <c r="I226" s="10"/>
    </row>
    <row r="227" spans="7:9" x14ac:dyDescent="0.3">
      <c r="G227" s="8"/>
      <c r="I227" s="10"/>
    </row>
    <row r="228" spans="7:9" x14ac:dyDescent="0.3">
      <c r="G228" s="8"/>
      <c r="I228" s="10"/>
    </row>
    <row r="229" spans="7:9" x14ac:dyDescent="0.3">
      <c r="G229" s="8"/>
      <c r="I229" s="10"/>
    </row>
    <row r="230" spans="7:9" x14ac:dyDescent="0.3">
      <c r="G230" s="8"/>
      <c r="I230" s="10"/>
    </row>
    <row r="231" spans="7:9" x14ac:dyDescent="0.3">
      <c r="G231" s="8"/>
      <c r="I231" s="10"/>
    </row>
    <row r="232" spans="7:9" x14ac:dyDescent="0.3">
      <c r="G232" s="8"/>
      <c r="I232" s="10"/>
    </row>
    <row r="233" spans="7:9" x14ac:dyDescent="0.3">
      <c r="G233" s="8"/>
      <c r="I233" s="10"/>
    </row>
    <row r="234" spans="7:9" x14ac:dyDescent="0.3">
      <c r="G234" s="8"/>
      <c r="I234" s="10"/>
    </row>
    <row r="235" spans="7:9" x14ac:dyDescent="0.3">
      <c r="G235" s="8"/>
      <c r="I235" s="10"/>
    </row>
    <row r="236" spans="7:9" x14ac:dyDescent="0.3">
      <c r="G236" s="8"/>
      <c r="I236" s="10"/>
    </row>
    <row r="237" spans="7:9" x14ac:dyDescent="0.3">
      <c r="G237" s="8"/>
      <c r="I237" s="10"/>
    </row>
    <row r="238" spans="7:9" x14ac:dyDescent="0.3">
      <c r="G238" s="8"/>
      <c r="I238" s="10"/>
    </row>
    <row r="239" spans="7:9" x14ac:dyDescent="0.3">
      <c r="G239" s="8"/>
      <c r="I239" s="10"/>
    </row>
    <row r="240" spans="7:9" x14ac:dyDescent="0.3">
      <c r="G240" s="8"/>
      <c r="I240" s="10"/>
    </row>
    <row r="241" spans="7:9" x14ac:dyDescent="0.3">
      <c r="G241" s="8"/>
      <c r="I241" s="10"/>
    </row>
    <row r="242" spans="7:9" x14ac:dyDescent="0.3">
      <c r="G242" s="8"/>
      <c r="I242" s="10"/>
    </row>
    <row r="243" spans="7:9" x14ac:dyDescent="0.3">
      <c r="G243" s="8"/>
      <c r="I243" s="10"/>
    </row>
    <row r="244" spans="7:9" x14ac:dyDescent="0.3">
      <c r="G244" s="8"/>
      <c r="I244" s="10"/>
    </row>
    <row r="245" spans="7:9" x14ac:dyDescent="0.3">
      <c r="G245" s="8"/>
      <c r="I245" s="10"/>
    </row>
    <row r="246" spans="7:9" x14ac:dyDescent="0.3">
      <c r="G246" s="8"/>
      <c r="I246" s="10"/>
    </row>
    <row r="247" spans="7:9" x14ac:dyDescent="0.3">
      <c r="G247" s="8"/>
      <c r="I247" s="10"/>
    </row>
    <row r="248" spans="7:9" x14ac:dyDescent="0.3">
      <c r="G248" s="8"/>
      <c r="I248" s="10"/>
    </row>
    <row r="249" spans="7:9" x14ac:dyDescent="0.3">
      <c r="G249" s="8"/>
      <c r="I249" s="10"/>
    </row>
    <row r="250" spans="7:9" x14ac:dyDescent="0.3">
      <c r="G250" s="8"/>
      <c r="I250" s="10"/>
    </row>
    <row r="251" spans="7:9" x14ac:dyDescent="0.3">
      <c r="G251" s="8"/>
      <c r="I251" s="10"/>
    </row>
    <row r="252" spans="7:9" x14ac:dyDescent="0.3">
      <c r="G252" s="8"/>
      <c r="I252" s="10"/>
    </row>
    <row r="253" spans="7:9" x14ac:dyDescent="0.3">
      <c r="G253" s="8"/>
      <c r="I253" s="10"/>
    </row>
    <row r="254" spans="7:9" x14ac:dyDescent="0.3">
      <c r="G254" s="8"/>
      <c r="I254" s="10"/>
    </row>
    <row r="255" spans="7:9" x14ac:dyDescent="0.3">
      <c r="G255" s="8"/>
      <c r="I255" s="10"/>
    </row>
    <row r="256" spans="7:9" x14ac:dyDescent="0.3">
      <c r="G256" s="8"/>
      <c r="I256" s="10"/>
    </row>
    <row r="257" spans="7:9" x14ac:dyDescent="0.3">
      <c r="G257" s="8"/>
      <c r="I257" s="10"/>
    </row>
    <row r="258" spans="7:9" x14ac:dyDescent="0.3">
      <c r="G258" s="8"/>
      <c r="I258" s="10"/>
    </row>
    <row r="259" spans="7:9" x14ac:dyDescent="0.3">
      <c r="G259" s="8"/>
      <c r="I259" s="10"/>
    </row>
    <row r="260" spans="7:9" x14ac:dyDescent="0.3">
      <c r="G260" s="8"/>
      <c r="I260" s="10"/>
    </row>
    <row r="261" spans="7:9" x14ac:dyDescent="0.3">
      <c r="G261" s="8"/>
      <c r="I261" s="10"/>
    </row>
    <row r="262" spans="7:9" x14ac:dyDescent="0.3">
      <c r="G262" s="8"/>
      <c r="I262" s="10"/>
    </row>
    <row r="263" spans="7:9" x14ac:dyDescent="0.3">
      <c r="G263" s="8"/>
      <c r="I263" s="10"/>
    </row>
    <row r="264" spans="7:9" x14ac:dyDescent="0.3">
      <c r="G264" s="8"/>
      <c r="I264" s="10"/>
    </row>
    <row r="265" spans="7:9" x14ac:dyDescent="0.3">
      <c r="G265" s="8"/>
      <c r="I265" s="10"/>
    </row>
    <row r="266" spans="7:9" x14ac:dyDescent="0.3">
      <c r="G266" s="8"/>
      <c r="I266" s="10"/>
    </row>
    <row r="267" spans="7:9" x14ac:dyDescent="0.3">
      <c r="G267" s="8"/>
      <c r="I267" s="10"/>
    </row>
    <row r="268" spans="7:9" x14ac:dyDescent="0.3">
      <c r="G268" s="8"/>
      <c r="I268" s="10"/>
    </row>
    <row r="269" spans="7:9" x14ac:dyDescent="0.3">
      <c r="G269" s="8"/>
      <c r="I269" s="10"/>
    </row>
    <row r="270" spans="7:9" x14ac:dyDescent="0.3">
      <c r="G270" s="8"/>
      <c r="I270" s="10"/>
    </row>
    <row r="271" spans="7:9" x14ac:dyDescent="0.3">
      <c r="G271" s="8"/>
      <c r="I271" s="10"/>
    </row>
    <row r="272" spans="7:9" x14ac:dyDescent="0.3">
      <c r="G272" s="8"/>
      <c r="I272" s="10"/>
    </row>
    <row r="273" spans="7:9" x14ac:dyDescent="0.3">
      <c r="G273" s="8"/>
      <c r="I273" s="10"/>
    </row>
    <row r="274" spans="7:9" x14ac:dyDescent="0.3">
      <c r="G274" s="8"/>
      <c r="I274" s="10"/>
    </row>
    <row r="275" spans="7:9" x14ac:dyDescent="0.3">
      <c r="G275" s="8"/>
      <c r="I275" s="10"/>
    </row>
    <row r="276" spans="7:9" x14ac:dyDescent="0.3">
      <c r="G276" s="8"/>
      <c r="I276" s="10"/>
    </row>
    <row r="277" spans="7:9" x14ac:dyDescent="0.3">
      <c r="G277" s="8"/>
      <c r="I277" s="10"/>
    </row>
    <row r="278" spans="7:9" x14ac:dyDescent="0.3">
      <c r="G278" s="8"/>
      <c r="I278" s="10"/>
    </row>
    <row r="279" spans="7:9" x14ac:dyDescent="0.3">
      <c r="G279" s="8"/>
      <c r="I279" s="10"/>
    </row>
    <row r="280" spans="7:9" x14ac:dyDescent="0.3">
      <c r="G280" s="8"/>
      <c r="I280" s="10"/>
    </row>
    <row r="281" spans="7:9" x14ac:dyDescent="0.3">
      <c r="G281" s="8"/>
      <c r="I281" s="10"/>
    </row>
    <row r="282" spans="7:9" x14ac:dyDescent="0.3">
      <c r="G282" s="8"/>
      <c r="I282" s="10"/>
    </row>
    <row r="283" spans="7:9" x14ac:dyDescent="0.3">
      <c r="G283" s="8"/>
      <c r="I283" s="10"/>
    </row>
    <row r="284" spans="7:9" x14ac:dyDescent="0.3">
      <c r="G284" s="8"/>
      <c r="I284" s="10"/>
    </row>
    <row r="285" spans="7:9" x14ac:dyDescent="0.3">
      <c r="G285" s="8"/>
      <c r="I285" s="10"/>
    </row>
    <row r="286" spans="7:9" x14ac:dyDescent="0.3">
      <c r="G286" s="8"/>
      <c r="I286" s="10"/>
    </row>
    <row r="287" spans="7:9" x14ac:dyDescent="0.3">
      <c r="G287" s="8"/>
      <c r="I287" s="10"/>
    </row>
    <row r="288" spans="7:9" x14ac:dyDescent="0.3">
      <c r="G288" s="8"/>
      <c r="I288" s="10"/>
    </row>
    <row r="289" spans="7:9" x14ac:dyDescent="0.3">
      <c r="G289" s="8"/>
      <c r="I289" s="10"/>
    </row>
    <row r="290" spans="7:9" x14ac:dyDescent="0.3">
      <c r="G290" s="8"/>
      <c r="I290" s="10"/>
    </row>
    <row r="291" spans="7:9" x14ac:dyDescent="0.3">
      <c r="G291" s="8"/>
      <c r="I291" s="10"/>
    </row>
    <row r="292" spans="7:9" x14ac:dyDescent="0.3">
      <c r="G292" s="8"/>
      <c r="I292" s="10"/>
    </row>
    <row r="293" spans="7:9" x14ac:dyDescent="0.3">
      <c r="G293" s="8"/>
      <c r="I293" s="10"/>
    </row>
    <row r="294" spans="7:9" x14ac:dyDescent="0.3">
      <c r="G294" s="8"/>
      <c r="I294" s="10"/>
    </row>
    <row r="295" spans="7:9" x14ac:dyDescent="0.3">
      <c r="G295" s="8"/>
      <c r="I295" s="10"/>
    </row>
    <row r="296" spans="7:9" x14ac:dyDescent="0.3">
      <c r="G296" s="8"/>
      <c r="I296" s="10"/>
    </row>
    <row r="297" spans="7:9" x14ac:dyDescent="0.3">
      <c r="G297" s="8"/>
      <c r="I297" s="10"/>
    </row>
    <row r="298" spans="7:9" x14ac:dyDescent="0.3">
      <c r="G298" s="8"/>
      <c r="I298" s="10"/>
    </row>
    <row r="299" spans="7:9" x14ac:dyDescent="0.3">
      <c r="G299" s="8"/>
      <c r="I299" s="10"/>
    </row>
    <row r="300" spans="7:9" x14ac:dyDescent="0.3">
      <c r="G300" s="8"/>
      <c r="I300" s="10"/>
    </row>
    <row r="301" spans="7:9" x14ac:dyDescent="0.3">
      <c r="G301" s="8"/>
      <c r="I301" s="10"/>
    </row>
    <row r="302" spans="7:9" x14ac:dyDescent="0.3">
      <c r="G302" s="8"/>
      <c r="I302" s="10"/>
    </row>
    <row r="303" spans="7:9" x14ac:dyDescent="0.3">
      <c r="G303" s="8"/>
      <c r="I303" s="10"/>
    </row>
    <row r="304" spans="7:9" x14ac:dyDescent="0.3">
      <c r="G304" s="8"/>
      <c r="I304" s="10"/>
    </row>
    <row r="305" spans="7:9" x14ac:dyDescent="0.3">
      <c r="G305" s="8"/>
      <c r="I305" s="10"/>
    </row>
    <row r="306" spans="7:9" x14ac:dyDescent="0.3">
      <c r="G306" s="8"/>
      <c r="I306" s="10"/>
    </row>
    <row r="307" spans="7:9" x14ac:dyDescent="0.3">
      <c r="G307" s="8"/>
      <c r="I307" s="10"/>
    </row>
    <row r="308" spans="7:9" x14ac:dyDescent="0.3">
      <c r="G308" s="8"/>
      <c r="I308" s="10"/>
    </row>
    <row r="309" spans="7:9" x14ac:dyDescent="0.3">
      <c r="G309" s="8"/>
      <c r="I309" s="10"/>
    </row>
    <row r="310" spans="7:9" x14ac:dyDescent="0.3">
      <c r="G310" s="8"/>
      <c r="I310" s="10"/>
    </row>
    <row r="311" spans="7:9" x14ac:dyDescent="0.3">
      <c r="G311" s="8"/>
      <c r="I311" s="10"/>
    </row>
    <row r="312" spans="7:9" x14ac:dyDescent="0.3">
      <c r="G312" s="8"/>
      <c r="I312" s="10"/>
    </row>
    <row r="313" spans="7:9" x14ac:dyDescent="0.3">
      <c r="G313" s="8"/>
      <c r="I313" s="10"/>
    </row>
    <row r="314" spans="7:9" x14ac:dyDescent="0.3">
      <c r="G314" s="8"/>
      <c r="I314" s="10"/>
    </row>
    <row r="315" spans="7:9" x14ac:dyDescent="0.3">
      <c r="G315" s="8"/>
      <c r="I315" s="10"/>
    </row>
    <row r="316" spans="7:9" x14ac:dyDescent="0.3">
      <c r="G316" s="8"/>
      <c r="I316" s="10"/>
    </row>
    <row r="317" spans="7:9" x14ac:dyDescent="0.3">
      <c r="G317" s="8"/>
      <c r="I317" s="10"/>
    </row>
    <row r="318" spans="7:9" x14ac:dyDescent="0.3">
      <c r="G318" s="8"/>
      <c r="I318" s="10"/>
    </row>
    <row r="319" spans="7:9" x14ac:dyDescent="0.3">
      <c r="G319" s="8"/>
      <c r="I319" s="10"/>
    </row>
    <row r="320" spans="7:9" x14ac:dyDescent="0.3">
      <c r="G320" s="8"/>
      <c r="I320" s="10"/>
    </row>
    <row r="321" spans="7:9" x14ac:dyDescent="0.3">
      <c r="G321" s="8"/>
      <c r="I321" s="10"/>
    </row>
    <row r="322" spans="7:9" x14ac:dyDescent="0.3">
      <c r="G322" s="8"/>
      <c r="I322" s="10"/>
    </row>
    <row r="323" spans="7:9" x14ac:dyDescent="0.3">
      <c r="G323" s="8"/>
      <c r="I323" s="10"/>
    </row>
    <row r="324" spans="7:9" x14ac:dyDescent="0.3">
      <c r="G324" s="8"/>
      <c r="I324" s="10"/>
    </row>
    <row r="325" spans="7:9" x14ac:dyDescent="0.3">
      <c r="G325" s="8"/>
      <c r="I325" s="10"/>
    </row>
    <row r="326" spans="7:9" x14ac:dyDescent="0.3">
      <c r="G326" s="8"/>
      <c r="I326" s="10"/>
    </row>
    <row r="327" spans="7:9" x14ac:dyDescent="0.3">
      <c r="G327" s="8"/>
      <c r="I327" s="10"/>
    </row>
    <row r="328" spans="7:9" x14ac:dyDescent="0.3">
      <c r="G328" s="8"/>
      <c r="I328" s="10"/>
    </row>
    <row r="329" spans="7:9" x14ac:dyDescent="0.3">
      <c r="G329" s="8"/>
      <c r="I329" s="10"/>
    </row>
    <row r="330" spans="7:9" x14ac:dyDescent="0.3">
      <c r="G330" s="8"/>
      <c r="I330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CCF79A7979CB4E89B077B914275563" ma:contentTypeVersion="11" ma:contentTypeDescription="Create a new document." ma:contentTypeScope="" ma:versionID="5e0928e97bb1b95ae80633b31dace1a1">
  <xsd:schema xmlns:xsd="http://www.w3.org/2001/XMLSchema" xmlns:xs="http://www.w3.org/2001/XMLSchema" xmlns:p="http://schemas.microsoft.com/office/2006/metadata/properties" xmlns:ns2="f4e2c042-0ce2-40b5-94c6-2f011b812aad" xmlns:ns3="fb693875-df16-4d94-b015-47453ce58717" targetNamespace="http://schemas.microsoft.com/office/2006/metadata/properties" ma:root="true" ma:fieldsID="06681aca0771209e1d91151d4a1207ba" ns2:_="" ns3:_="">
    <xsd:import namespace="f4e2c042-0ce2-40b5-94c6-2f011b812aad"/>
    <xsd:import namespace="fb693875-df16-4d94-b015-47453ce587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2c042-0ce2-40b5-94c6-2f011b812a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93875-df16-4d94-b015-47453ce58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522A3A-6E43-4C1B-80DF-D62E220E7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2c042-0ce2-40b5-94c6-2f011b812aad"/>
    <ds:schemaRef ds:uri="fb693875-df16-4d94-b015-47453ce58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313C20-798A-45D8-805A-585D7BAC4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78E44-97EF-4FAC-9A1D-DB85BD578C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Analysis</vt:lpstr>
      <vt:lpstr>Analysis Plot</vt:lpstr>
      <vt:lpstr>Price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cornell</dc:creator>
  <cp:lastModifiedBy>Shaun Cornell</cp:lastModifiedBy>
  <dcterms:created xsi:type="dcterms:W3CDTF">2021-03-10T14:11:52Z</dcterms:created>
  <dcterms:modified xsi:type="dcterms:W3CDTF">2021-03-15T15:38:01Z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0x0101003FCCF79A7979CB4E89B077B914275563</vt:lpwstr>
  </property>
</Properties>
</file>